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456" yWindow="996" windowWidth="23256" windowHeight="13176" tabRatio="933" activeTab="1"/>
  </bookViews>
  <sheets>
    <sheet name="CLUB" sheetId="29" r:id="rId1"/>
    <sheet name="BENJAMIN" sheetId="97" r:id="rId2"/>
    <sheet name="ALEVIN" sheetId="98" r:id="rId3"/>
    <sheet name="INFANTIL" sheetId="34" r:id="rId4"/>
    <sheet name="CADETE" sheetId="109" r:id="rId5"/>
    <sheet name="JUVENIL " sheetId="100" r:id="rId6"/>
    <sheet name="SUB.21" sheetId="106" r:id="rId7"/>
    <sheet name="SENIOR" sheetId="99" r:id="rId8"/>
    <sheet name="VETE. 40" sheetId="101" r:id="rId9"/>
    <sheet name="VETE. 50" sheetId="102" r:id="rId10"/>
    <sheet name="VETE. 60" sheetId="103" r:id="rId11"/>
    <sheet name="VETE. 65" sheetId="104" r:id="rId12"/>
    <sheet name="VETE. 40 FE." sheetId="110" r:id="rId13"/>
    <sheet name="VETE.50  FE." sheetId="105" r:id="rId14"/>
    <sheet name="DISCAPACITADOS" sheetId="107" r:id="rId15"/>
    <sheet name="DB" sheetId="90" state="hidden" r:id="rId16"/>
    <sheet name="Hoja1" sheetId="92" state="hidden" r:id="rId17"/>
    <sheet name="IND_" sheetId="93" state="hidden" r:id="rId18"/>
    <sheet name="DB_" sheetId="94" state="hidden" r:id="rId19"/>
    <sheet name="EQ_" sheetId="95" state="hidden" r:id="rId20"/>
    <sheet name="fra" sheetId="96" state="hidden" r:id="rId21"/>
  </sheets>
  <definedNames>
    <definedName name="_xlnm.Print_Area" localSheetId="2">ALEVIN!$A$1:$I$30</definedName>
    <definedName name="_xlnm.Print_Area" localSheetId="1">BENJAMIN!$A$1:$I$30</definedName>
    <definedName name="_xlnm.Print_Area" localSheetId="4">CADETE!$A$1:$I$33</definedName>
    <definedName name="_xlnm.Print_Area" localSheetId="0">CLUB!$A:$G</definedName>
    <definedName name="_xlnm.Print_Area" localSheetId="14">DISCAPACITADOS!$A$1:$I$33</definedName>
    <definedName name="_xlnm.Print_Area" localSheetId="3">INFANTIL!$A$1:$I$33</definedName>
    <definedName name="_xlnm.Print_Area" localSheetId="5">'JUVENIL '!$A$1:$I$31</definedName>
    <definedName name="_xlnm.Print_Area" localSheetId="7">SENIOR!$A$1:$I$30</definedName>
    <definedName name="_xlnm.Print_Area" localSheetId="6">SUB.21!$A$1:$I$32</definedName>
    <definedName name="_xlnm.Print_Area" localSheetId="8">'VETE. 40'!$A$1:$I$32</definedName>
    <definedName name="_xlnm.Print_Area" localSheetId="12">'VETE. 40 FE.'!$A$1:$I$32</definedName>
    <definedName name="_xlnm.Print_Area" localSheetId="9">'VETE. 50'!$A$1:$I$31</definedName>
    <definedName name="_xlnm.Print_Area" localSheetId="10">'VETE. 60'!$A$1:$I$33</definedName>
    <definedName name="_xlnm.Print_Area" localSheetId="11">'VETE. 65'!$A$1:$I$32</definedName>
    <definedName name="_xlnm.Print_Area" localSheetId="13">'VETE.50  FE.'!$A$1:$I$32</definedName>
    <definedName name="buscar">#REF!</definedName>
    <definedName name="entrenadores">Hoja1!$1556:$2432</definedName>
    <definedName name="jugadores">Hoja1!$3:$1555</definedName>
    <definedName name="llic">#REF!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" i="102" l="1"/>
  <c r="H16" i="102"/>
  <c r="I16" i="102"/>
  <c r="J16" i="102"/>
  <c r="G17" i="102"/>
  <c r="H17" i="102"/>
  <c r="I17" i="102"/>
  <c r="J17" i="102"/>
  <c r="G18" i="102"/>
  <c r="H18" i="102"/>
  <c r="I18" i="102"/>
  <c r="J18" i="102"/>
  <c r="G19" i="102"/>
  <c r="H19" i="102"/>
  <c r="I19" i="102"/>
  <c r="J19" i="102"/>
  <c r="G20" i="102"/>
  <c r="H20" i="102"/>
  <c r="I20" i="102"/>
  <c r="J20" i="102"/>
  <c r="G21" i="102"/>
  <c r="H21" i="102"/>
  <c r="I21" i="102"/>
  <c r="J21" i="102"/>
  <c r="G22" i="102"/>
  <c r="H22" i="102"/>
  <c r="I22" i="102"/>
  <c r="J22" i="102"/>
  <c r="G23" i="102"/>
  <c r="H23" i="102"/>
  <c r="I23" i="102"/>
  <c r="J23" i="102"/>
  <c r="G24" i="102"/>
  <c r="H24" i="102"/>
  <c r="I24" i="102"/>
  <c r="J24" i="102"/>
  <c r="G25" i="102"/>
  <c r="H25" i="102"/>
  <c r="I25" i="102"/>
  <c r="J25" i="102"/>
  <c r="G26" i="102"/>
  <c r="H26" i="102"/>
  <c r="I26" i="102"/>
  <c r="J26" i="102"/>
  <c r="G27" i="102"/>
  <c r="H27" i="102"/>
  <c r="I27" i="102"/>
  <c r="J27" i="102"/>
  <c r="G28" i="102"/>
  <c r="H28" i="102"/>
  <c r="I28" i="102"/>
  <c r="J28" i="102"/>
  <c r="G29" i="102"/>
  <c r="H29" i="102"/>
  <c r="I29" i="102"/>
  <c r="J29" i="102"/>
  <c r="G30" i="102"/>
  <c r="H30" i="102"/>
  <c r="I30" i="102"/>
  <c r="J30" i="102"/>
  <c r="G31" i="102"/>
  <c r="H31" i="102"/>
  <c r="I31" i="102"/>
  <c r="J31" i="102"/>
  <c r="G15" i="97"/>
  <c r="H15" i="97"/>
  <c r="I15" i="97"/>
  <c r="J15" i="97"/>
  <c r="G16" i="97"/>
  <c r="H16" i="97"/>
  <c r="I16" i="97"/>
  <c r="J16" i="97"/>
  <c r="G17" i="97"/>
  <c r="H17" i="97"/>
  <c r="I17" i="97"/>
  <c r="J17" i="97"/>
  <c r="G18" i="97"/>
  <c r="H18" i="97"/>
  <c r="I18" i="97"/>
  <c r="J18" i="97"/>
  <c r="G19" i="97"/>
  <c r="H19" i="97"/>
  <c r="I19" i="97"/>
  <c r="J19" i="97"/>
  <c r="G20" i="97"/>
  <c r="H20" i="97"/>
  <c r="I20" i="97"/>
  <c r="J20" i="97"/>
  <c r="G21" i="97"/>
  <c r="H21" i="97"/>
  <c r="I21" i="97"/>
  <c r="J21" i="97"/>
  <c r="G22" i="97"/>
  <c r="H22" i="97"/>
  <c r="I22" i="97"/>
  <c r="J22" i="97"/>
  <c r="G23" i="97"/>
  <c r="H23" i="97"/>
  <c r="I23" i="97"/>
  <c r="J23" i="97"/>
  <c r="G24" i="97"/>
  <c r="H24" i="97"/>
  <c r="I24" i="97"/>
  <c r="J24" i="97"/>
  <c r="G25" i="97"/>
  <c r="H25" i="97"/>
  <c r="I25" i="97"/>
  <c r="J25" i="97"/>
  <c r="G14" i="98"/>
  <c r="H14" i="98"/>
  <c r="I14" i="98"/>
  <c r="J14" i="98"/>
  <c r="G15" i="98"/>
  <c r="H15" i="98"/>
  <c r="I15" i="98"/>
  <c r="J15" i="98"/>
  <c r="G16" i="98"/>
  <c r="H16" i="98"/>
  <c r="I16" i="98"/>
  <c r="J16" i="98"/>
  <c r="G17" i="98"/>
  <c r="H17" i="98"/>
  <c r="I17" i="98"/>
  <c r="J17" i="98"/>
  <c r="G18" i="98"/>
  <c r="H18" i="98"/>
  <c r="I18" i="98"/>
  <c r="J18" i="98"/>
  <c r="G19" i="98"/>
  <c r="H19" i="98"/>
  <c r="I19" i="98"/>
  <c r="J19" i="98"/>
  <c r="G20" i="98"/>
  <c r="H20" i="98"/>
  <c r="I20" i="98"/>
  <c r="J20" i="98"/>
  <c r="G14" i="100"/>
  <c r="H14" i="100"/>
  <c r="I14" i="100"/>
  <c r="J14" i="100"/>
  <c r="G15" i="100"/>
  <c r="H15" i="100"/>
  <c r="I15" i="100"/>
  <c r="J15" i="100"/>
  <c r="G16" i="100"/>
  <c r="H16" i="100"/>
  <c r="I16" i="100"/>
  <c r="J16" i="100"/>
  <c r="G17" i="100"/>
  <c r="H17" i="100"/>
  <c r="I17" i="100"/>
  <c r="J17" i="100"/>
  <c r="G18" i="100"/>
  <c r="H18" i="100"/>
  <c r="I18" i="100"/>
  <c r="J18" i="100"/>
  <c r="G19" i="100"/>
  <c r="H19" i="100"/>
  <c r="I19" i="100"/>
  <c r="J19" i="100"/>
  <c r="G20" i="100"/>
  <c r="H20" i="100"/>
  <c r="I20" i="100"/>
  <c r="J20" i="100"/>
  <c r="G24" i="100"/>
  <c r="H24" i="100"/>
  <c r="I24" i="100"/>
  <c r="J24" i="100"/>
  <c r="E32" i="107"/>
  <c r="D32" i="107"/>
  <c r="C32" i="107"/>
  <c r="A32" i="107"/>
  <c r="E31" i="107"/>
  <c r="D31" i="107"/>
  <c r="C31" i="107"/>
  <c r="A31" i="107"/>
  <c r="E30" i="107"/>
  <c r="D30" i="107"/>
  <c r="C30" i="107"/>
  <c r="A30" i="107"/>
  <c r="E29" i="107"/>
  <c r="D29" i="107"/>
  <c r="C29" i="107"/>
  <c r="A29" i="107"/>
  <c r="E28" i="107"/>
  <c r="D28" i="107"/>
  <c r="C28" i="107"/>
  <c r="A28" i="107"/>
  <c r="E27" i="107"/>
  <c r="D27" i="107"/>
  <c r="C27" i="107"/>
  <c r="A27" i="107"/>
  <c r="E26" i="107"/>
  <c r="D26" i="107"/>
  <c r="C26" i="107"/>
  <c r="A26" i="107"/>
  <c r="E25" i="107"/>
  <c r="D25" i="107"/>
  <c r="C25" i="107"/>
  <c r="A25" i="107"/>
  <c r="E24" i="107"/>
  <c r="D24" i="107"/>
  <c r="C24" i="107"/>
  <c r="A24" i="107"/>
  <c r="E23" i="107"/>
  <c r="D23" i="107"/>
  <c r="C23" i="107"/>
  <c r="A23" i="107"/>
  <c r="E22" i="107"/>
  <c r="D22" i="107"/>
  <c r="C22" i="107"/>
  <c r="A22" i="107"/>
  <c r="E21" i="107"/>
  <c r="D21" i="107"/>
  <c r="C21" i="107"/>
  <c r="A21" i="107"/>
  <c r="E20" i="107"/>
  <c r="D20" i="107"/>
  <c r="C20" i="107"/>
  <c r="A20" i="107"/>
  <c r="E19" i="107"/>
  <c r="D19" i="107"/>
  <c r="C19" i="107"/>
  <c r="A19" i="107"/>
  <c r="E18" i="107"/>
  <c r="D18" i="107"/>
  <c r="C18" i="107"/>
  <c r="A18" i="107"/>
  <c r="E17" i="107"/>
  <c r="D17" i="107"/>
  <c r="C17" i="107"/>
  <c r="A17" i="107"/>
  <c r="E16" i="107"/>
  <c r="D16" i="107"/>
  <c r="C16" i="107"/>
  <c r="A16" i="107"/>
  <c r="E15" i="107"/>
  <c r="D15" i="107"/>
  <c r="C15" i="107"/>
  <c r="A15" i="107"/>
  <c r="E14" i="107"/>
  <c r="D14" i="107"/>
  <c r="C14" i="107"/>
  <c r="A14" i="107"/>
  <c r="E13" i="107"/>
  <c r="D13" i="107"/>
  <c r="C13" i="107"/>
  <c r="A13" i="107"/>
  <c r="E12" i="107"/>
  <c r="D12" i="107"/>
  <c r="C12" i="107"/>
  <c r="A12" i="107"/>
  <c r="E11" i="107"/>
  <c r="D11" i="107"/>
  <c r="C11" i="107"/>
  <c r="A11" i="107"/>
  <c r="E31" i="105"/>
  <c r="D31" i="105"/>
  <c r="C31" i="105"/>
  <c r="A31" i="105"/>
  <c r="E30" i="105"/>
  <c r="D30" i="105"/>
  <c r="C30" i="105"/>
  <c r="A30" i="105"/>
  <c r="E29" i="105"/>
  <c r="D29" i="105"/>
  <c r="C29" i="105"/>
  <c r="A29" i="105"/>
  <c r="E28" i="105"/>
  <c r="D28" i="105"/>
  <c r="C28" i="105"/>
  <c r="A28" i="105"/>
  <c r="E27" i="105"/>
  <c r="D27" i="105"/>
  <c r="C27" i="105"/>
  <c r="A27" i="105"/>
  <c r="E26" i="105"/>
  <c r="D26" i="105"/>
  <c r="C26" i="105"/>
  <c r="A26" i="105"/>
  <c r="E25" i="105"/>
  <c r="D25" i="105"/>
  <c r="C25" i="105"/>
  <c r="A25" i="105"/>
  <c r="E24" i="105"/>
  <c r="D24" i="105"/>
  <c r="C24" i="105"/>
  <c r="A24" i="105"/>
  <c r="E23" i="105"/>
  <c r="D23" i="105"/>
  <c r="C23" i="105"/>
  <c r="A23" i="105"/>
  <c r="E22" i="105"/>
  <c r="D22" i="105"/>
  <c r="C22" i="105"/>
  <c r="A22" i="105"/>
  <c r="E21" i="105"/>
  <c r="D21" i="105"/>
  <c r="C21" i="105"/>
  <c r="A21" i="105"/>
  <c r="E20" i="105"/>
  <c r="D20" i="105"/>
  <c r="C20" i="105"/>
  <c r="A20" i="105"/>
  <c r="E19" i="105"/>
  <c r="D19" i="105"/>
  <c r="C19" i="105"/>
  <c r="A19" i="105"/>
  <c r="E18" i="105"/>
  <c r="D18" i="105"/>
  <c r="C18" i="105"/>
  <c r="A18" i="105"/>
  <c r="E17" i="105"/>
  <c r="D17" i="105"/>
  <c r="C17" i="105"/>
  <c r="A17" i="105"/>
  <c r="E16" i="105"/>
  <c r="D16" i="105"/>
  <c r="C16" i="105"/>
  <c r="A16" i="105"/>
  <c r="E15" i="105"/>
  <c r="D15" i="105"/>
  <c r="C15" i="105"/>
  <c r="A15" i="105"/>
  <c r="E14" i="105"/>
  <c r="D14" i="105"/>
  <c r="C14" i="105"/>
  <c r="A14" i="105"/>
  <c r="E13" i="105"/>
  <c r="D13" i="105"/>
  <c r="C13" i="105"/>
  <c r="A13" i="105"/>
  <c r="E12" i="105"/>
  <c r="D12" i="105"/>
  <c r="C12" i="105"/>
  <c r="A12" i="105"/>
  <c r="E11" i="105"/>
  <c r="D11" i="105"/>
  <c r="C11" i="105"/>
  <c r="A11" i="105"/>
  <c r="E10" i="105"/>
  <c r="D10" i="105"/>
  <c r="C10" i="105"/>
  <c r="A10" i="105"/>
  <c r="E31" i="110"/>
  <c r="D31" i="110"/>
  <c r="C31" i="110"/>
  <c r="A31" i="110"/>
  <c r="E30" i="110"/>
  <c r="D30" i="110"/>
  <c r="C30" i="110"/>
  <c r="A30" i="110"/>
  <c r="E29" i="110"/>
  <c r="D29" i="110"/>
  <c r="C29" i="110"/>
  <c r="A29" i="110"/>
  <c r="E28" i="110"/>
  <c r="D28" i="110"/>
  <c r="C28" i="110"/>
  <c r="A28" i="110"/>
  <c r="E27" i="110"/>
  <c r="D27" i="110"/>
  <c r="C27" i="110"/>
  <c r="A27" i="110"/>
  <c r="E26" i="110"/>
  <c r="D26" i="110"/>
  <c r="C26" i="110"/>
  <c r="A26" i="110"/>
  <c r="E25" i="110"/>
  <c r="D25" i="110"/>
  <c r="C25" i="110"/>
  <c r="A25" i="110"/>
  <c r="E24" i="110"/>
  <c r="D24" i="110"/>
  <c r="C24" i="110"/>
  <c r="A24" i="110"/>
  <c r="E23" i="110"/>
  <c r="D23" i="110"/>
  <c r="C23" i="110"/>
  <c r="A23" i="110"/>
  <c r="E22" i="110"/>
  <c r="D22" i="110"/>
  <c r="C22" i="110"/>
  <c r="A22" i="110"/>
  <c r="E21" i="110"/>
  <c r="D21" i="110"/>
  <c r="C21" i="110"/>
  <c r="A21" i="110"/>
  <c r="E20" i="110"/>
  <c r="D20" i="110"/>
  <c r="C20" i="110"/>
  <c r="A20" i="110"/>
  <c r="E19" i="110"/>
  <c r="D19" i="110"/>
  <c r="C19" i="110"/>
  <c r="A19" i="110"/>
  <c r="E18" i="110"/>
  <c r="D18" i="110"/>
  <c r="C18" i="110"/>
  <c r="A18" i="110"/>
  <c r="E17" i="110"/>
  <c r="D17" i="110"/>
  <c r="C17" i="110"/>
  <c r="A17" i="110"/>
  <c r="E16" i="110"/>
  <c r="D16" i="110"/>
  <c r="C16" i="110"/>
  <c r="A16" i="110"/>
  <c r="E15" i="110"/>
  <c r="D15" i="110"/>
  <c r="C15" i="110"/>
  <c r="A15" i="110"/>
  <c r="E14" i="110"/>
  <c r="D14" i="110"/>
  <c r="C14" i="110"/>
  <c r="A14" i="110"/>
  <c r="E13" i="110"/>
  <c r="D13" i="110"/>
  <c r="C13" i="110"/>
  <c r="A13" i="110"/>
  <c r="E12" i="110"/>
  <c r="D12" i="110"/>
  <c r="C12" i="110"/>
  <c r="A12" i="110"/>
  <c r="E11" i="110"/>
  <c r="D11" i="110"/>
  <c r="C11" i="110"/>
  <c r="A11" i="110"/>
  <c r="E10" i="110"/>
  <c r="D10" i="110"/>
  <c r="C10" i="110"/>
  <c r="A10" i="110"/>
  <c r="E31" i="104"/>
  <c r="D31" i="104"/>
  <c r="C31" i="104"/>
  <c r="A31" i="104"/>
  <c r="E30" i="104"/>
  <c r="D30" i="104"/>
  <c r="C30" i="104"/>
  <c r="A30" i="104"/>
  <c r="E29" i="104"/>
  <c r="D29" i="104"/>
  <c r="C29" i="104"/>
  <c r="A29" i="104"/>
  <c r="E28" i="104"/>
  <c r="D28" i="104"/>
  <c r="C28" i="104"/>
  <c r="A28" i="104"/>
  <c r="E27" i="104"/>
  <c r="D27" i="104"/>
  <c r="C27" i="104"/>
  <c r="A27" i="104"/>
  <c r="E26" i="104"/>
  <c r="D26" i="104"/>
  <c r="C26" i="104"/>
  <c r="A26" i="104"/>
  <c r="E25" i="104"/>
  <c r="D25" i="104"/>
  <c r="C25" i="104"/>
  <c r="A25" i="104"/>
  <c r="E24" i="104"/>
  <c r="D24" i="104"/>
  <c r="C24" i="104"/>
  <c r="A24" i="104"/>
  <c r="E23" i="104"/>
  <c r="D23" i="104"/>
  <c r="C23" i="104"/>
  <c r="A23" i="104"/>
  <c r="E22" i="104"/>
  <c r="D22" i="104"/>
  <c r="C22" i="104"/>
  <c r="A22" i="104"/>
  <c r="E21" i="104"/>
  <c r="D21" i="104"/>
  <c r="C21" i="104"/>
  <c r="A21" i="104"/>
  <c r="E20" i="104"/>
  <c r="D20" i="104"/>
  <c r="C20" i="104"/>
  <c r="A20" i="104"/>
  <c r="E19" i="104"/>
  <c r="D19" i="104"/>
  <c r="C19" i="104"/>
  <c r="A19" i="104"/>
  <c r="E18" i="104"/>
  <c r="D18" i="104"/>
  <c r="C18" i="104"/>
  <c r="A18" i="104"/>
  <c r="E17" i="104"/>
  <c r="D17" i="104"/>
  <c r="C17" i="104"/>
  <c r="A17" i="104"/>
  <c r="E16" i="104"/>
  <c r="D16" i="104"/>
  <c r="C16" i="104"/>
  <c r="A16" i="104"/>
  <c r="E15" i="104"/>
  <c r="D15" i="104"/>
  <c r="C15" i="104"/>
  <c r="A15" i="104"/>
  <c r="E14" i="104"/>
  <c r="D14" i="104"/>
  <c r="C14" i="104"/>
  <c r="A14" i="104"/>
  <c r="E13" i="104"/>
  <c r="D13" i="104"/>
  <c r="C13" i="104"/>
  <c r="A13" i="104"/>
  <c r="E12" i="104"/>
  <c r="D12" i="104"/>
  <c r="C12" i="104"/>
  <c r="A12" i="104"/>
  <c r="E11" i="104"/>
  <c r="D11" i="104"/>
  <c r="C11" i="104"/>
  <c r="A11" i="104"/>
  <c r="E10" i="104"/>
  <c r="D10" i="104"/>
  <c r="C10" i="104"/>
  <c r="A10" i="104"/>
  <c r="E31" i="103"/>
  <c r="D31" i="103"/>
  <c r="C31" i="103"/>
  <c r="A31" i="103"/>
  <c r="E30" i="103"/>
  <c r="D30" i="103"/>
  <c r="C30" i="103"/>
  <c r="A30" i="103"/>
  <c r="E29" i="103"/>
  <c r="D29" i="103"/>
  <c r="C29" i="103"/>
  <c r="A29" i="103"/>
  <c r="E28" i="103"/>
  <c r="D28" i="103"/>
  <c r="C28" i="103"/>
  <c r="A28" i="103"/>
  <c r="E27" i="103"/>
  <c r="D27" i="103"/>
  <c r="C27" i="103"/>
  <c r="A27" i="103"/>
  <c r="E26" i="103"/>
  <c r="D26" i="103"/>
  <c r="C26" i="103"/>
  <c r="A26" i="103"/>
  <c r="E25" i="103"/>
  <c r="D25" i="103"/>
  <c r="C25" i="103"/>
  <c r="A25" i="103"/>
  <c r="E24" i="103"/>
  <c r="D24" i="103"/>
  <c r="C24" i="103"/>
  <c r="A24" i="103"/>
  <c r="E23" i="103"/>
  <c r="D23" i="103"/>
  <c r="C23" i="103"/>
  <c r="A23" i="103"/>
  <c r="E22" i="103"/>
  <c r="D22" i="103"/>
  <c r="C22" i="103"/>
  <c r="A22" i="103"/>
  <c r="E21" i="103"/>
  <c r="D21" i="103"/>
  <c r="C21" i="103"/>
  <c r="A21" i="103"/>
  <c r="E20" i="103"/>
  <c r="D20" i="103"/>
  <c r="C20" i="103"/>
  <c r="A20" i="103"/>
  <c r="E19" i="103"/>
  <c r="D19" i="103"/>
  <c r="C19" i="103"/>
  <c r="A19" i="103"/>
  <c r="E18" i="103"/>
  <c r="D18" i="103"/>
  <c r="C18" i="103"/>
  <c r="A18" i="103"/>
  <c r="E17" i="103"/>
  <c r="D17" i="103"/>
  <c r="C17" i="103"/>
  <c r="A17" i="103"/>
  <c r="E16" i="103"/>
  <c r="D16" i="103"/>
  <c r="C16" i="103"/>
  <c r="A16" i="103"/>
  <c r="E15" i="103"/>
  <c r="D15" i="103"/>
  <c r="C15" i="103"/>
  <c r="A15" i="103"/>
  <c r="E14" i="103"/>
  <c r="D14" i="103"/>
  <c r="C14" i="103"/>
  <c r="A14" i="103"/>
  <c r="E13" i="103"/>
  <c r="D13" i="103"/>
  <c r="C13" i="103"/>
  <c r="A13" i="103"/>
  <c r="E12" i="103"/>
  <c r="D12" i="103"/>
  <c r="C12" i="103"/>
  <c r="A12" i="103"/>
  <c r="E11" i="103"/>
  <c r="D11" i="103"/>
  <c r="C11" i="103"/>
  <c r="A11" i="103"/>
  <c r="E10" i="103"/>
  <c r="D10" i="103"/>
  <c r="C10" i="103"/>
  <c r="A10" i="103"/>
  <c r="E31" i="102"/>
  <c r="D31" i="102"/>
  <c r="C31" i="102"/>
  <c r="A31" i="102"/>
  <c r="E30" i="102"/>
  <c r="D30" i="102"/>
  <c r="C30" i="102"/>
  <c r="A30" i="102"/>
  <c r="E29" i="102"/>
  <c r="D29" i="102"/>
  <c r="C29" i="102"/>
  <c r="A29" i="102"/>
  <c r="E28" i="102"/>
  <c r="D28" i="102"/>
  <c r="C28" i="102"/>
  <c r="A28" i="102"/>
  <c r="E27" i="102"/>
  <c r="D27" i="102"/>
  <c r="C27" i="102"/>
  <c r="A27" i="102"/>
  <c r="E26" i="102"/>
  <c r="D26" i="102"/>
  <c r="C26" i="102"/>
  <c r="A26" i="102"/>
  <c r="E25" i="102"/>
  <c r="D25" i="102"/>
  <c r="C25" i="102"/>
  <c r="A25" i="102"/>
  <c r="E24" i="102"/>
  <c r="D24" i="102"/>
  <c r="C24" i="102"/>
  <c r="A24" i="102"/>
  <c r="E23" i="102"/>
  <c r="D23" i="102"/>
  <c r="C23" i="102"/>
  <c r="A23" i="102"/>
  <c r="E22" i="102"/>
  <c r="D22" i="102"/>
  <c r="C22" i="102"/>
  <c r="A22" i="102"/>
  <c r="E21" i="102"/>
  <c r="D21" i="102"/>
  <c r="C21" i="102"/>
  <c r="A21" i="102"/>
  <c r="E20" i="102"/>
  <c r="D20" i="102"/>
  <c r="C20" i="102"/>
  <c r="A20" i="102"/>
  <c r="E19" i="102"/>
  <c r="D19" i="102"/>
  <c r="C19" i="102"/>
  <c r="A19" i="102"/>
  <c r="E18" i="102"/>
  <c r="D18" i="102"/>
  <c r="C18" i="102"/>
  <c r="A18" i="102"/>
  <c r="E17" i="102"/>
  <c r="D17" i="102"/>
  <c r="C17" i="102"/>
  <c r="A17" i="102"/>
  <c r="E16" i="102"/>
  <c r="D16" i="102"/>
  <c r="C16" i="102"/>
  <c r="A16" i="102"/>
  <c r="E15" i="102"/>
  <c r="D15" i="102"/>
  <c r="C15" i="102"/>
  <c r="A15" i="102"/>
  <c r="E14" i="102"/>
  <c r="D14" i="102"/>
  <c r="C14" i="102"/>
  <c r="A14" i="102"/>
  <c r="E13" i="102"/>
  <c r="D13" i="102"/>
  <c r="C13" i="102"/>
  <c r="A13" i="102"/>
  <c r="E12" i="102"/>
  <c r="D12" i="102"/>
  <c r="C12" i="102"/>
  <c r="A12" i="102"/>
  <c r="E11" i="102"/>
  <c r="D11" i="102"/>
  <c r="C11" i="102"/>
  <c r="A11" i="102"/>
  <c r="E10" i="102"/>
  <c r="D10" i="102"/>
  <c r="C10" i="102"/>
  <c r="A10" i="102"/>
  <c r="E31" i="101"/>
  <c r="D31" i="101"/>
  <c r="C31" i="101"/>
  <c r="A31" i="101"/>
  <c r="E30" i="101"/>
  <c r="D30" i="101"/>
  <c r="C30" i="101"/>
  <c r="A30" i="101"/>
  <c r="E29" i="101"/>
  <c r="D29" i="101"/>
  <c r="C29" i="101"/>
  <c r="A29" i="101"/>
  <c r="E28" i="101"/>
  <c r="D28" i="101"/>
  <c r="C28" i="101"/>
  <c r="A28" i="101"/>
  <c r="E27" i="101"/>
  <c r="D27" i="101"/>
  <c r="C27" i="101"/>
  <c r="A27" i="101"/>
  <c r="E26" i="101"/>
  <c r="D26" i="101"/>
  <c r="C26" i="101"/>
  <c r="A26" i="101"/>
  <c r="E25" i="101"/>
  <c r="D25" i="101"/>
  <c r="C25" i="101"/>
  <c r="A25" i="101"/>
  <c r="E24" i="101"/>
  <c r="D24" i="101"/>
  <c r="C24" i="101"/>
  <c r="A24" i="101"/>
  <c r="E23" i="101"/>
  <c r="D23" i="101"/>
  <c r="C23" i="101"/>
  <c r="A23" i="101"/>
  <c r="E22" i="101"/>
  <c r="D22" i="101"/>
  <c r="C22" i="101"/>
  <c r="A22" i="101"/>
  <c r="E21" i="101"/>
  <c r="D21" i="101"/>
  <c r="C21" i="101"/>
  <c r="A21" i="101"/>
  <c r="E20" i="101"/>
  <c r="D20" i="101"/>
  <c r="C20" i="101"/>
  <c r="A20" i="101"/>
  <c r="E19" i="101"/>
  <c r="D19" i="101"/>
  <c r="C19" i="101"/>
  <c r="A19" i="101"/>
  <c r="E18" i="101"/>
  <c r="D18" i="101"/>
  <c r="C18" i="101"/>
  <c r="A18" i="101"/>
  <c r="E17" i="101"/>
  <c r="D17" i="101"/>
  <c r="C17" i="101"/>
  <c r="A17" i="101"/>
  <c r="E16" i="101"/>
  <c r="D16" i="101"/>
  <c r="C16" i="101"/>
  <c r="A16" i="101"/>
  <c r="E15" i="101"/>
  <c r="D15" i="101"/>
  <c r="C15" i="101"/>
  <c r="A15" i="101"/>
  <c r="E14" i="101"/>
  <c r="D14" i="101"/>
  <c r="C14" i="101"/>
  <c r="A14" i="101"/>
  <c r="E13" i="101"/>
  <c r="D13" i="101"/>
  <c r="C13" i="101"/>
  <c r="A13" i="101"/>
  <c r="E12" i="101"/>
  <c r="D12" i="101"/>
  <c r="C12" i="101"/>
  <c r="A12" i="101"/>
  <c r="E11" i="101"/>
  <c r="D11" i="101"/>
  <c r="C11" i="101"/>
  <c r="A11" i="101"/>
  <c r="E10" i="101"/>
  <c r="D10" i="101"/>
  <c r="C10" i="101"/>
  <c r="A10" i="101"/>
  <c r="E32" i="99"/>
  <c r="D32" i="99"/>
  <c r="C32" i="99"/>
  <c r="A32" i="99"/>
  <c r="E31" i="99"/>
  <c r="D31" i="99"/>
  <c r="C31" i="99"/>
  <c r="A31" i="99"/>
  <c r="E30" i="99"/>
  <c r="D30" i="99"/>
  <c r="C30" i="99"/>
  <c r="A30" i="99"/>
  <c r="E29" i="99"/>
  <c r="D29" i="99"/>
  <c r="C29" i="99"/>
  <c r="A29" i="99"/>
  <c r="E28" i="99"/>
  <c r="D28" i="99"/>
  <c r="C28" i="99"/>
  <c r="A28" i="99"/>
  <c r="E27" i="99"/>
  <c r="D27" i="99"/>
  <c r="C27" i="99"/>
  <c r="A27" i="99"/>
  <c r="E26" i="99"/>
  <c r="D26" i="99"/>
  <c r="C26" i="99"/>
  <c r="A26" i="99"/>
  <c r="E25" i="99"/>
  <c r="D25" i="99"/>
  <c r="C25" i="99"/>
  <c r="A25" i="99"/>
  <c r="E24" i="99"/>
  <c r="D24" i="99"/>
  <c r="C24" i="99"/>
  <c r="A24" i="99"/>
  <c r="E23" i="99"/>
  <c r="D23" i="99"/>
  <c r="C23" i="99"/>
  <c r="A23" i="99"/>
  <c r="E22" i="99"/>
  <c r="D22" i="99"/>
  <c r="C22" i="99"/>
  <c r="A22" i="99"/>
  <c r="E21" i="99"/>
  <c r="D21" i="99"/>
  <c r="C21" i="99"/>
  <c r="A21" i="99"/>
  <c r="E20" i="99"/>
  <c r="D20" i="99"/>
  <c r="C20" i="99"/>
  <c r="A20" i="99"/>
  <c r="E19" i="99"/>
  <c r="D19" i="99"/>
  <c r="C19" i="99"/>
  <c r="A19" i="99"/>
  <c r="E18" i="99"/>
  <c r="D18" i="99"/>
  <c r="C18" i="99"/>
  <c r="A18" i="99"/>
  <c r="E17" i="99"/>
  <c r="D17" i="99"/>
  <c r="C17" i="99"/>
  <c r="A17" i="99"/>
  <c r="E16" i="99"/>
  <c r="D16" i="99"/>
  <c r="C16" i="99"/>
  <c r="A16" i="99"/>
  <c r="E15" i="99"/>
  <c r="D15" i="99"/>
  <c r="C15" i="99"/>
  <c r="A15" i="99"/>
  <c r="E14" i="99"/>
  <c r="D14" i="99"/>
  <c r="C14" i="99"/>
  <c r="A14" i="99"/>
  <c r="E13" i="99"/>
  <c r="D13" i="99"/>
  <c r="C13" i="99"/>
  <c r="A13" i="99"/>
  <c r="E12" i="99"/>
  <c r="D12" i="99"/>
  <c r="C12" i="99"/>
  <c r="A12" i="99"/>
  <c r="E11" i="99"/>
  <c r="D11" i="99"/>
  <c r="C11" i="99"/>
  <c r="A11" i="99"/>
  <c r="E31" i="106"/>
  <c r="D31" i="106"/>
  <c r="C31" i="106"/>
  <c r="A31" i="106"/>
  <c r="E30" i="106"/>
  <c r="D30" i="106"/>
  <c r="C30" i="106"/>
  <c r="A30" i="106"/>
  <c r="E29" i="106"/>
  <c r="D29" i="106"/>
  <c r="C29" i="106"/>
  <c r="A29" i="106"/>
  <c r="E28" i="106"/>
  <c r="D28" i="106"/>
  <c r="C28" i="106"/>
  <c r="A28" i="106"/>
  <c r="E27" i="106"/>
  <c r="D27" i="106"/>
  <c r="C27" i="106"/>
  <c r="A27" i="106"/>
  <c r="E26" i="106"/>
  <c r="D26" i="106"/>
  <c r="C26" i="106"/>
  <c r="A26" i="106"/>
  <c r="E25" i="106"/>
  <c r="D25" i="106"/>
  <c r="C25" i="106"/>
  <c r="A25" i="106"/>
  <c r="E24" i="106"/>
  <c r="D24" i="106"/>
  <c r="C24" i="106"/>
  <c r="A24" i="106"/>
  <c r="E23" i="106"/>
  <c r="D23" i="106"/>
  <c r="C23" i="106"/>
  <c r="A23" i="106"/>
  <c r="E22" i="106"/>
  <c r="D22" i="106"/>
  <c r="C22" i="106"/>
  <c r="A22" i="106"/>
  <c r="E21" i="106"/>
  <c r="D21" i="106"/>
  <c r="C21" i="106"/>
  <c r="A21" i="106"/>
  <c r="E20" i="106"/>
  <c r="D20" i="106"/>
  <c r="C20" i="106"/>
  <c r="A20" i="106"/>
  <c r="E19" i="106"/>
  <c r="D19" i="106"/>
  <c r="C19" i="106"/>
  <c r="A19" i="106"/>
  <c r="E18" i="106"/>
  <c r="D18" i="106"/>
  <c r="C18" i="106"/>
  <c r="A18" i="106"/>
  <c r="E17" i="106"/>
  <c r="D17" i="106"/>
  <c r="C17" i="106"/>
  <c r="A17" i="106"/>
  <c r="E16" i="106"/>
  <c r="D16" i="106"/>
  <c r="C16" i="106"/>
  <c r="A16" i="106"/>
  <c r="E15" i="106"/>
  <c r="D15" i="106"/>
  <c r="C15" i="106"/>
  <c r="A15" i="106"/>
  <c r="E14" i="106"/>
  <c r="D14" i="106"/>
  <c r="C14" i="106"/>
  <c r="A14" i="106"/>
  <c r="E13" i="106"/>
  <c r="D13" i="106"/>
  <c r="C13" i="106"/>
  <c r="A13" i="106"/>
  <c r="E12" i="106"/>
  <c r="D12" i="106"/>
  <c r="C12" i="106"/>
  <c r="A12" i="106"/>
  <c r="E11" i="106"/>
  <c r="D11" i="106"/>
  <c r="C11" i="106"/>
  <c r="A11" i="106"/>
  <c r="E10" i="106"/>
  <c r="D10" i="106"/>
  <c r="C10" i="106"/>
  <c r="A10" i="106"/>
  <c r="E30" i="100"/>
  <c r="D30" i="100"/>
  <c r="C30" i="100"/>
  <c r="A30" i="100"/>
  <c r="E29" i="100"/>
  <c r="D29" i="100"/>
  <c r="C29" i="100"/>
  <c r="A29" i="100"/>
  <c r="E28" i="100"/>
  <c r="D28" i="100"/>
  <c r="C28" i="100"/>
  <c r="A28" i="100"/>
  <c r="E27" i="100"/>
  <c r="D27" i="100"/>
  <c r="C27" i="100"/>
  <c r="A27" i="100"/>
  <c r="E26" i="100"/>
  <c r="D26" i="100"/>
  <c r="C26" i="100"/>
  <c r="A26" i="100"/>
  <c r="E25" i="100"/>
  <c r="D25" i="100"/>
  <c r="C25" i="100"/>
  <c r="A25" i="100"/>
  <c r="E24" i="100"/>
  <c r="D24" i="100"/>
  <c r="C24" i="100"/>
  <c r="A24" i="100"/>
  <c r="E23" i="100"/>
  <c r="D23" i="100"/>
  <c r="C23" i="100"/>
  <c r="A23" i="100"/>
  <c r="E22" i="100"/>
  <c r="D22" i="100"/>
  <c r="C22" i="100"/>
  <c r="A22" i="100"/>
  <c r="E21" i="100"/>
  <c r="D21" i="100"/>
  <c r="C21" i="100"/>
  <c r="A21" i="100"/>
  <c r="E20" i="100"/>
  <c r="D20" i="100"/>
  <c r="C20" i="100"/>
  <c r="A20" i="100"/>
  <c r="E19" i="100"/>
  <c r="D19" i="100"/>
  <c r="C19" i="100"/>
  <c r="A19" i="100"/>
  <c r="E18" i="100"/>
  <c r="D18" i="100"/>
  <c r="C18" i="100"/>
  <c r="A18" i="100"/>
  <c r="E17" i="100"/>
  <c r="D17" i="100"/>
  <c r="C17" i="100"/>
  <c r="A17" i="100"/>
  <c r="E16" i="100"/>
  <c r="D16" i="100"/>
  <c r="C16" i="100"/>
  <c r="A16" i="100"/>
  <c r="E15" i="100"/>
  <c r="D15" i="100"/>
  <c r="C15" i="100"/>
  <c r="A15" i="100"/>
  <c r="E14" i="100"/>
  <c r="D14" i="100"/>
  <c r="C14" i="100"/>
  <c r="A14" i="100"/>
  <c r="E13" i="100"/>
  <c r="D13" i="100"/>
  <c r="C13" i="100"/>
  <c r="A13" i="100"/>
  <c r="E12" i="100"/>
  <c r="D12" i="100"/>
  <c r="C12" i="100"/>
  <c r="A12" i="100"/>
  <c r="E11" i="100"/>
  <c r="D11" i="100"/>
  <c r="C11" i="100"/>
  <c r="A11" i="100"/>
  <c r="E10" i="100"/>
  <c r="D10" i="100"/>
  <c r="C10" i="100"/>
  <c r="A10" i="100"/>
  <c r="E9" i="100"/>
  <c r="D9" i="100"/>
  <c r="C9" i="100"/>
  <c r="A9" i="100"/>
  <c r="E31" i="109"/>
  <c r="D31" i="109"/>
  <c r="C31" i="109"/>
  <c r="A31" i="109"/>
  <c r="E30" i="109"/>
  <c r="D30" i="109"/>
  <c r="C30" i="109"/>
  <c r="A30" i="109"/>
  <c r="E29" i="109"/>
  <c r="D29" i="109"/>
  <c r="C29" i="109"/>
  <c r="A29" i="109"/>
  <c r="E28" i="109"/>
  <c r="D28" i="109"/>
  <c r="C28" i="109"/>
  <c r="A28" i="109"/>
  <c r="E27" i="109"/>
  <c r="D27" i="109"/>
  <c r="C27" i="109"/>
  <c r="A27" i="109"/>
  <c r="E26" i="109"/>
  <c r="D26" i="109"/>
  <c r="C26" i="109"/>
  <c r="A26" i="109"/>
  <c r="E25" i="109"/>
  <c r="D25" i="109"/>
  <c r="C25" i="109"/>
  <c r="A25" i="109"/>
  <c r="E24" i="109"/>
  <c r="D24" i="109"/>
  <c r="C24" i="109"/>
  <c r="A24" i="109"/>
  <c r="E23" i="109"/>
  <c r="D23" i="109"/>
  <c r="C23" i="109"/>
  <c r="A23" i="109"/>
  <c r="E22" i="109"/>
  <c r="D22" i="109"/>
  <c r="C22" i="109"/>
  <c r="A22" i="109"/>
  <c r="E21" i="109"/>
  <c r="D21" i="109"/>
  <c r="C21" i="109"/>
  <c r="A21" i="109"/>
  <c r="E20" i="109"/>
  <c r="D20" i="109"/>
  <c r="C20" i="109"/>
  <c r="A20" i="109"/>
  <c r="E19" i="109"/>
  <c r="D19" i="109"/>
  <c r="C19" i="109"/>
  <c r="A19" i="109"/>
  <c r="E18" i="109"/>
  <c r="D18" i="109"/>
  <c r="C18" i="109"/>
  <c r="A18" i="109"/>
  <c r="E17" i="109"/>
  <c r="D17" i="109"/>
  <c r="C17" i="109"/>
  <c r="A17" i="109"/>
  <c r="E16" i="109"/>
  <c r="D16" i="109"/>
  <c r="C16" i="109"/>
  <c r="A16" i="109"/>
  <c r="E15" i="109"/>
  <c r="D15" i="109"/>
  <c r="C15" i="109"/>
  <c r="A15" i="109"/>
  <c r="E14" i="109"/>
  <c r="D14" i="109"/>
  <c r="C14" i="109"/>
  <c r="A14" i="109"/>
  <c r="E13" i="109"/>
  <c r="D13" i="109"/>
  <c r="C13" i="109"/>
  <c r="A13" i="109"/>
  <c r="E12" i="109"/>
  <c r="D12" i="109"/>
  <c r="C12" i="109"/>
  <c r="A12" i="109"/>
  <c r="E11" i="109"/>
  <c r="D11" i="109"/>
  <c r="C11" i="109"/>
  <c r="A11" i="109"/>
  <c r="E10" i="109"/>
  <c r="D10" i="109"/>
  <c r="C10" i="109"/>
  <c r="A10" i="109"/>
  <c r="E31" i="34"/>
  <c r="D31" i="34"/>
  <c r="C31" i="34"/>
  <c r="A31" i="34"/>
  <c r="E30" i="34"/>
  <c r="D30" i="34"/>
  <c r="C30" i="34"/>
  <c r="A30" i="34"/>
  <c r="E29" i="34"/>
  <c r="D29" i="34"/>
  <c r="C29" i="34"/>
  <c r="A29" i="34"/>
  <c r="E28" i="34"/>
  <c r="D28" i="34"/>
  <c r="C28" i="34"/>
  <c r="A28" i="34"/>
  <c r="E27" i="34"/>
  <c r="D27" i="34"/>
  <c r="C27" i="34"/>
  <c r="A27" i="34"/>
  <c r="E26" i="34"/>
  <c r="D26" i="34"/>
  <c r="C26" i="34"/>
  <c r="A26" i="34"/>
  <c r="E25" i="34"/>
  <c r="D25" i="34"/>
  <c r="C25" i="34"/>
  <c r="A25" i="34"/>
  <c r="E24" i="34"/>
  <c r="D24" i="34"/>
  <c r="C24" i="34"/>
  <c r="A24" i="34"/>
  <c r="E23" i="34"/>
  <c r="D23" i="34"/>
  <c r="C23" i="34"/>
  <c r="A23" i="34"/>
  <c r="E22" i="34"/>
  <c r="D22" i="34"/>
  <c r="C22" i="34"/>
  <c r="A22" i="34"/>
  <c r="E21" i="34"/>
  <c r="D21" i="34"/>
  <c r="C21" i="34"/>
  <c r="A21" i="34"/>
  <c r="E20" i="34"/>
  <c r="D20" i="34"/>
  <c r="C20" i="34"/>
  <c r="A20" i="34"/>
  <c r="E19" i="34"/>
  <c r="D19" i="34"/>
  <c r="C19" i="34"/>
  <c r="A19" i="34"/>
  <c r="E18" i="34"/>
  <c r="D18" i="34"/>
  <c r="C18" i="34"/>
  <c r="A18" i="34"/>
  <c r="E17" i="34"/>
  <c r="D17" i="34"/>
  <c r="C17" i="34"/>
  <c r="A17" i="34"/>
  <c r="E16" i="34"/>
  <c r="D16" i="34"/>
  <c r="C16" i="34"/>
  <c r="A16" i="34"/>
  <c r="E15" i="34"/>
  <c r="D15" i="34"/>
  <c r="C15" i="34"/>
  <c r="A15" i="34"/>
  <c r="E14" i="34"/>
  <c r="D14" i="34"/>
  <c r="C14" i="34"/>
  <c r="A14" i="34"/>
  <c r="E13" i="34"/>
  <c r="D13" i="34"/>
  <c r="C13" i="34"/>
  <c r="A13" i="34"/>
  <c r="E12" i="34"/>
  <c r="D12" i="34"/>
  <c r="C12" i="34"/>
  <c r="A12" i="34"/>
  <c r="E11" i="34"/>
  <c r="D11" i="34"/>
  <c r="C11" i="34"/>
  <c r="A11" i="34"/>
  <c r="E10" i="34"/>
  <c r="D10" i="34"/>
  <c r="C10" i="34"/>
  <c r="A10" i="34"/>
  <c r="E30" i="97"/>
  <c r="D30" i="97"/>
  <c r="C30" i="97"/>
  <c r="E29" i="97"/>
  <c r="D29" i="97"/>
  <c r="C29" i="97"/>
  <c r="E28" i="97"/>
  <c r="D28" i="97"/>
  <c r="C28" i="97"/>
  <c r="E27" i="97"/>
  <c r="D27" i="97"/>
  <c r="C27" i="97"/>
  <c r="E26" i="97"/>
  <c r="D26" i="97"/>
  <c r="C26" i="97"/>
  <c r="E25" i="97"/>
  <c r="D25" i="97"/>
  <c r="C25" i="97"/>
  <c r="E24" i="97"/>
  <c r="D24" i="97"/>
  <c r="C24" i="97"/>
  <c r="E23" i="97"/>
  <c r="D23" i="97"/>
  <c r="C23" i="97"/>
  <c r="E22" i="97"/>
  <c r="D22" i="97"/>
  <c r="C22" i="97"/>
  <c r="E21" i="97"/>
  <c r="D21" i="97"/>
  <c r="C21" i="97"/>
  <c r="E20" i="97"/>
  <c r="D20" i="97"/>
  <c r="C20" i="97"/>
  <c r="E19" i="97"/>
  <c r="D19" i="97"/>
  <c r="C19" i="97"/>
  <c r="E18" i="97"/>
  <c r="D18" i="97"/>
  <c r="C18" i="97"/>
  <c r="E17" i="97"/>
  <c r="D17" i="97"/>
  <c r="C17" i="97"/>
  <c r="E16" i="97"/>
  <c r="D16" i="97"/>
  <c r="C16" i="97"/>
  <c r="E15" i="97"/>
  <c r="D15" i="97"/>
  <c r="C15" i="97"/>
  <c r="E14" i="97"/>
  <c r="D14" i="97"/>
  <c r="C14" i="97"/>
  <c r="E13" i="97"/>
  <c r="D13" i="97"/>
  <c r="C13" i="97"/>
  <c r="E12" i="97"/>
  <c r="D12" i="97"/>
  <c r="C12" i="97"/>
  <c r="E11" i="97"/>
  <c r="D11" i="97"/>
  <c r="C11" i="97"/>
  <c r="E10" i="97"/>
  <c r="D10" i="97"/>
  <c r="C10" i="97"/>
  <c r="E9" i="97"/>
  <c r="D9" i="97"/>
  <c r="C9" i="97"/>
  <c r="E30" i="98"/>
  <c r="D30" i="98"/>
  <c r="C30" i="98"/>
  <c r="E29" i="98"/>
  <c r="D29" i="98"/>
  <c r="C29" i="98"/>
  <c r="E28" i="98"/>
  <c r="D28" i="98"/>
  <c r="C28" i="98"/>
  <c r="E27" i="98"/>
  <c r="D27" i="98"/>
  <c r="C27" i="98"/>
  <c r="E26" i="98"/>
  <c r="D26" i="98"/>
  <c r="C26" i="98"/>
  <c r="E25" i="98"/>
  <c r="D25" i="98"/>
  <c r="C25" i="98"/>
  <c r="E24" i="98"/>
  <c r="D24" i="98"/>
  <c r="C24" i="98"/>
  <c r="E23" i="98"/>
  <c r="D23" i="98"/>
  <c r="C23" i="98"/>
  <c r="E22" i="98"/>
  <c r="D22" i="98"/>
  <c r="C22" i="98"/>
  <c r="E21" i="98"/>
  <c r="D21" i="98"/>
  <c r="C21" i="98"/>
  <c r="E20" i="98"/>
  <c r="D20" i="98"/>
  <c r="C20" i="98"/>
  <c r="E19" i="98"/>
  <c r="D19" i="98"/>
  <c r="C19" i="98"/>
  <c r="E18" i="98"/>
  <c r="D18" i="98"/>
  <c r="C18" i="98"/>
  <c r="E17" i="98"/>
  <c r="D17" i="98"/>
  <c r="C17" i="98"/>
  <c r="E16" i="98"/>
  <c r="D16" i="98"/>
  <c r="C16" i="98"/>
  <c r="E15" i="98"/>
  <c r="D15" i="98"/>
  <c r="C15" i="98"/>
  <c r="E14" i="98"/>
  <c r="D14" i="98"/>
  <c r="C14" i="98"/>
  <c r="E13" i="98"/>
  <c r="D13" i="98"/>
  <c r="C13" i="98"/>
  <c r="E12" i="98"/>
  <c r="D12" i="98"/>
  <c r="C12" i="98"/>
  <c r="E11" i="98"/>
  <c r="D11" i="98"/>
  <c r="C11" i="98"/>
  <c r="E10" i="98"/>
  <c r="D10" i="98"/>
  <c r="C10" i="98"/>
  <c r="A11" i="98"/>
  <c r="A12" i="98"/>
  <c r="A13" i="98"/>
  <c r="A14" i="98"/>
  <c r="A15" i="98"/>
  <c r="A16" i="98"/>
  <c r="A17" i="98"/>
  <c r="A18" i="98"/>
  <c r="A19" i="98"/>
  <c r="A20" i="98"/>
  <c r="A21" i="98"/>
  <c r="A22" i="98"/>
  <c r="A23" i="98"/>
  <c r="A24" i="98"/>
  <c r="A25" i="98"/>
  <c r="A26" i="98"/>
  <c r="A27" i="98"/>
  <c r="A28" i="98"/>
  <c r="A29" i="98"/>
  <c r="A30" i="98"/>
  <c r="A11" i="97"/>
  <c r="A12" i="97"/>
  <c r="A13" i="97"/>
  <c r="A14" i="97"/>
  <c r="A15" i="97"/>
  <c r="A16" i="97"/>
  <c r="A17" i="97"/>
  <c r="A18" i="97"/>
  <c r="A19" i="97"/>
  <c r="A20" i="97"/>
  <c r="A21" i="97"/>
  <c r="A22" i="97"/>
  <c r="A23" i="97"/>
  <c r="A24" i="97"/>
  <c r="A25" i="97"/>
  <c r="A26" i="97"/>
  <c r="A27" i="97"/>
  <c r="A28" i="97"/>
  <c r="A29" i="97"/>
  <c r="A30" i="97"/>
  <c r="A10" i="98" l="1"/>
  <c r="J32" i="110" l="1"/>
  <c r="I32" i="110"/>
  <c r="H32" i="110"/>
  <c r="G32" i="110"/>
  <c r="J31" i="110"/>
  <c r="I31" i="110"/>
  <c r="H31" i="110"/>
  <c r="G31" i="110"/>
  <c r="J30" i="110"/>
  <c r="I30" i="110"/>
  <c r="H30" i="110"/>
  <c r="G30" i="110"/>
  <c r="J29" i="110"/>
  <c r="I29" i="110"/>
  <c r="H29" i="110"/>
  <c r="G29" i="110"/>
  <c r="J28" i="110"/>
  <c r="I28" i="110"/>
  <c r="H28" i="110"/>
  <c r="G28" i="110"/>
  <c r="J27" i="110"/>
  <c r="I27" i="110"/>
  <c r="H27" i="110"/>
  <c r="G27" i="110"/>
  <c r="J26" i="110"/>
  <c r="I26" i="110"/>
  <c r="H26" i="110"/>
  <c r="G26" i="110"/>
  <c r="J25" i="110"/>
  <c r="I25" i="110"/>
  <c r="H25" i="110"/>
  <c r="G25" i="110"/>
  <c r="J24" i="110"/>
  <c r="I24" i="110"/>
  <c r="H24" i="110"/>
  <c r="G24" i="110"/>
  <c r="J23" i="110"/>
  <c r="I23" i="110"/>
  <c r="H23" i="110"/>
  <c r="G23" i="110"/>
  <c r="J22" i="110"/>
  <c r="I22" i="110"/>
  <c r="H22" i="110"/>
  <c r="G22" i="110"/>
  <c r="J21" i="110"/>
  <c r="I21" i="110"/>
  <c r="H21" i="110"/>
  <c r="G21" i="110"/>
  <c r="J20" i="110"/>
  <c r="I20" i="110"/>
  <c r="H20" i="110"/>
  <c r="G20" i="110"/>
  <c r="J19" i="110"/>
  <c r="I19" i="110"/>
  <c r="H19" i="110"/>
  <c r="G19" i="110"/>
  <c r="J18" i="110"/>
  <c r="I18" i="110"/>
  <c r="H18" i="110"/>
  <c r="G18" i="110"/>
  <c r="J17" i="110"/>
  <c r="I17" i="110"/>
  <c r="H17" i="110"/>
  <c r="G17" i="110"/>
  <c r="J16" i="110"/>
  <c r="I16" i="110"/>
  <c r="H16" i="110"/>
  <c r="G16" i="110"/>
  <c r="J15" i="110"/>
  <c r="I15" i="110"/>
  <c r="H15" i="110"/>
  <c r="G15" i="110"/>
  <c r="J14" i="110"/>
  <c r="I14" i="110"/>
  <c r="H14" i="110"/>
  <c r="G14" i="110"/>
  <c r="J13" i="110"/>
  <c r="I13" i="110"/>
  <c r="H13" i="110"/>
  <c r="G13" i="110"/>
  <c r="J12" i="110"/>
  <c r="I12" i="110"/>
  <c r="H12" i="110"/>
  <c r="G12" i="110"/>
  <c r="J11" i="110"/>
  <c r="I11" i="110"/>
  <c r="H11" i="110"/>
  <c r="G11" i="110"/>
  <c r="J10" i="110"/>
  <c r="J3" i="110" s="1"/>
  <c r="I10" i="110"/>
  <c r="H10" i="110"/>
  <c r="G10" i="110"/>
  <c r="J32" i="109" l="1"/>
  <c r="I32" i="109"/>
  <c r="H32" i="109"/>
  <c r="G32" i="109"/>
  <c r="J31" i="109"/>
  <c r="I31" i="109"/>
  <c r="H31" i="109"/>
  <c r="G31" i="109"/>
  <c r="J30" i="109"/>
  <c r="I30" i="109"/>
  <c r="H30" i="109"/>
  <c r="G30" i="109"/>
  <c r="J29" i="109"/>
  <c r="I29" i="109"/>
  <c r="H29" i="109"/>
  <c r="G29" i="109"/>
  <c r="J28" i="109"/>
  <c r="I28" i="109"/>
  <c r="H28" i="109"/>
  <c r="G28" i="109"/>
  <c r="J27" i="109"/>
  <c r="I27" i="109"/>
  <c r="H27" i="109"/>
  <c r="G27" i="109"/>
  <c r="J26" i="109"/>
  <c r="I26" i="109"/>
  <c r="H26" i="109"/>
  <c r="G26" i="109"/>
  <c r="J25" i="109"/>
  <c r="I25" i="109"/>
  <c r="H25" i="109"/>
  <c r="G25" i="109"/>
  <c r="J24" i="109"/>
  <c r="I24" i="109"/>
  <c r="H24" i="109"/>
  <c r="G24" i="109"/>
  <c r="J23" i="109"/>
  <c r="I23" i="109"/>
  <c r="H23" i="109"/>
  <c r="G23" i="109"/>
  <c r="J22" i="109"/>
  <c r="I22" i="109"/>
  <c r="H22" i="109"/>
  <c r="G22" i="109"/>
  <c r="J21" i="109"/>
  <c r="I21" i="109"/>
  <c r="H21" i="109"/>
  <c r="G21" i="109"/>
  <c r="J20" i="109"/>
  <c r="I20" i="109"/>
  <c r="H20" i="109"/>
  <c r="G20" i="109"/>
  <c r="J19" i="109"/>
  <c r="I19" i="109"/>
  <c r="H19" i="109"/>
  <c r="G19" i="109"/>
  <c r="J18" i="109"/>
  <c r="I18" i="109"/>
  <c r="H18" i="109"/>
  <c r="G18" i="109"/>
  <c r="J17" i="109"/>
  <c r="I17" i="109"/>
  <c r="H17" i="109"/>
  <c r="G17" i="109"/>
  <c r="J16" i="109"/>
  <c r="I16" i="109"/>
  <c r="H16" i="109"/>
  <c r="G16" i="109"/>
  <c r="J15" i="109"/>
  <c r="I15" i="109"/>
  <c r="H15" i="109"/>
  <c r="G15" i="109"/>
  <c r="J14" i="109"/>
  <c r="I14" i="109"/>
  <c r="H14" i="109"/>
  <c r="G14" i="109"/>
  <c r="J13" i="109"/>
  <c r="I13" i="109"/>
  <c r="H13" i="109"/>
  <c r="G13" i="109"/>
  <c r="J12" i="109"/>
  <c r="I12" i="109"/>
  <c r="H12" i="109"/>
  <c r="G12" i="109"/>
  <c r="J11" i="109"/>
  <c r="I11" i="109"/>
  <c r="H11" i="109"/>
  <c r="G11" i="109"/>
  <c r="J10" i="109"/>
  <c r="I10" i="109"/>
  <c r="H10" i="109"/>
  <c r="G10" i="109"/>
  <c r="J3" i="109"/>
  <c r="J11" i="107" l="1"/>
  <c r="J12" i="107"/>
  <c r="J13" i="107"/>
  <c r="J14" i="107"/>
  <c r="J15" i="107"/>
  <c r="J16" i="107"/>
  <c r="J17" i="107"/>
  <c r="J18" i="107"/>
  <c r="J19" i="107"/>
  <c r="J20" i="107"/>
  <c r="J21" i="107"/>
  <c r="J22" i="107"/>
  <c r="J23" i="107"/>
  <c r="J24" i="107"/>
  <c r="J25" i="107"/>
  <c r="J26" i="107"/>
  <c r="J27" i="107"/>
  <c r="J28" i="107"/>
  <c r="J29" i="107"/>
  <c r="J30" i="107"/>
  <c r="J31" i="107"/>
  <c r="J32" i="107"/>
  <c r="J33" i="107"/>
  <c r="I33" i="107"/>
  <c r="H33" i="107"/>
  <c r="G33" i="107"/>
  <c r="I32" i="107"/>
  <c r="H32" i="107"/>
  <c r="G32" i="107"/>
  <c r="I31" i="107"/>
  <c r="H31" i="107"/>
  <c r="G31" i="107"/>
  <c r="I30" i="107"/>
  <c r="H30" i="107"/>
  <c r="G30" i="107"/>
  <c r="I29" i="107"/>
  <c r="H29" i="107"/>
  <c r="G29" i="107"/>
  <c r="I28" i="107"/>
  <c r="H28" i="107"/>
  <c r="G28" i="107"/>
  <c r="I27" i="107"/>
  <c r="H27" i="107"/>
  <c r="G27" i="107"/>
  <c r="I26" i="107"/>
  <c r="H26" i="107"/>
  <c r="G26" i="107"/>
  <c r="I25" i="107"/>
  <c r="H25" i="107"/>
  <c r="G25" i="107"/>
  <c r="I24" i="107"/>
  <c r="H24" i="107"/>
  <c r="G24" i="107"/>
  <c r="I23" i="107"/>
  <c r="H23" i="107"/>
  <c r="G23" i="107"/>
  <c r="I22" i="107"/>
  <c r="H22" i="107"/>
  <c r="G22" i="107"/>
  <c r="I21" i="107"/>
  <c r="H21" i="107"/>
  <c r="G21" i="107"/>
  <c r="I20" i="107"/>
  <c r="H20" i="107"/>
  <c r="G20" i="107"/>
  <c r="I19" i="107"/>
  <c r="H19" i="107"/>
  <c r="G19" i="107"/>
  <c r="I18" i="107"/>
  <c r="H18" i="107"/>
  <c r="G18" i="107"/>
  <c r="I17" i="107"/>
  <c r="H17" i="107"/>
  <c r="G17" i="107"/>
  <c r="I16" i="107"/>
  <c r="H16" i="107"/>
  <c r="G16" i="107"/>
  <c r="I15" i="107"/>
  <c r="H15" i="107"/>
  <c r="G15" i="107"/>
  <c r="I14" i="107"/>
  <c r="H14" i="107"/>
  <c r="G14" i="107"/>
  <c r="I13" i="107"/>
  <c r="H13" i="107"/>
  <c r="G13" i="107"/>
  <c r="I12" i="107"/>
  <c r="H12" i="107"/>
  <c r="G12" i="107"/>
  <c r="I11" i="107"/>
  <c r="H11" i="107"/>
  <c r="G11" i="107"/>
  <c r="J19" i="99"/>
  <c r="I19" i="99"/>
  <c r="H19" i="99"/>
  <c r="G19" i="99"/>
  <c r="J33" i="106"/>
  <c r="I33" i="106"/>
  <c r="H33" i="106"/>
  <c r="G33" i="106"/>
  <c r="J32" i="106"/>
  <c r="I32" i="106"/>
  <c r="H32" i="106"/>
  <c r="G32" i="106"/>
  <c r="J31" i="106"/>
  <c r="I31" i="106"/>
  <c r="H31" i="106"/>
  <c r="G31" i="106"/>
  <c r="J30" i="106"/>
  <c r="I30" i="106"/>
  <c r="H30" i="106"/>
  <c r="G30" i="106"/>
  <c r="J29" i="106"/>
  <c r="I29" i="106"/>
  <c r="H29" i="106"/>
  <c r="G29" i="106"/>
  <c r="J28" i="106"/>
  <c r="I28" i="106"/>
  <c r="H28" i="106"/>
  <c r="G28" i="106"/>
  <c r="J27" i="106"/>
  <c r="I27" i="106"/>
  <c r="H27" i="106"/>
  <c r="G27" i="106"/>
  <c r="J26" i="106"/>
  <c r="I26" i="106"/>
  <c r="H26" i="106"/>
  <c r="G26" i="106"/>
  <c r="J25" i="106"/>
  <c r="I25" i="106"/>
  <c r="H25" i="106"/>
  <c r="G25" i="106"/>
  <c r="J24" i="106"/>
  <c r="I24" i="106"/>
  <c r="H24" i="106"/>
  <c r="G24" i="106"/>
  <c r="J23" i="106"/>
  <c r="I23" i="106"/>
  <c r="H23" i="106"/>
  <c r="G23" i="106"/>
  <c r="J22" i="106"/>
  <c r="I22" i="106"/>
  <c r="H22" i="106"/>
  <c r="G22" i="106"/>
  <c r="J21" i="106"/>
  <c r="I21" i="106"/>
  <c r="H21" i="106"/>
  <c r="G21" i="106"/>
  <c r="J20" i="106"/>
  <c r="I20" i="106"/>
  <c r="H20" i="106"/>
  <c r="G20" i="106"/>
  <c r="J19" i="106"/>
  <c r="I19" i="106"/>
  <c r="H19" i="106"/>
  <c r="G19" i="106"/>
  <c r="J18" i="106"/>
  <c r="I18" i="106"/>
  <c r="H18" i="106"/>
  <c r="G18" i="106"/>
  <c r="J17" i="106"/>
  <c r="I17" i="106"/>
  <c r="J16" i="106"/>
  <c r="I16" i="106"/>
  <c r="H16" i="106"/>
  <c r="G16" i="106"/>
  <c r="J15" i="106"/>
  <c r="I15" i="106"/>
  <c r="H15" i="106"/>
  <c r="G15" i="106"/>
  <c r="J14" i="106"/>
  <c r="I14" i="106"/>
  <c r="H14" i="106"/>
  <c r="G14" i="106"/>
  <c r="J13" i="106"/>
  <c r="I13" i="106"/>
  <c r="H13" i="106"/>
  <c r="G13" i="106"/>
  <c r="J12" i="106"/>
  <c r="I12" i="106"/>
  <c r="H12" i="106"/>
  <c r="G12" i="106"/>
  <c r="J11" i="106"/>
  <c r="I11" i="106"/>
  <c r="H11" i="106"/>
  <c r="G11" i="106"/>
  <c r="J10" i="106"/>
  <c r="I10" i="106"/>
  <c r="H10" i="106"/>
  <c r="G10" i="106"/>
  <c r="J3" i="106"/>
  <c r="J32" i="105"/>
  <c r="I32" i="105"/>
  <c r="H32" i="105"/>
  <c r="G32" i="105"/>
  <c r="J31" i="105"/>
  <c r="I31" i="105"/>
  <c r="H31" i="105"/>
  <c r="G31" i="105"/>
  <c r="J30" i="105"/>
  <c r="I30" i="105"/>
  <c r="H30" i="105"/>
  <c r="G30" i="105"/>
  <c r="J29" i="105"/>
  <c r="I29" i="105"/>
  <c r="H29" i="105"/>
  <c r="G29" i="105"/>
  <c r="J28" i="105"/>
  <c r="I28" i="105"/>
  <c r="H28" i="105"/>
  <c r="G28" i="105"/>
  <c r="J27" i="105"/>
  <c r="I27" i="105"/>
  <c r="H27" i="105"/>
  <c r="G27" i="105"/>
  <c r="J26" i="105"/>
  <c r="I26" i="105"/>
  <c r="H26" i="105"/>
  <c r="G26" i="105"/>
  <c r="J25" i="105"/>
  <c r="I25" i="105"/>
  <c r="H25" i="105"/>
  <c r="G25" i="105"/>
  <c r="J24" i="105"/>
  <c r="I24" i="105"/>
  <c r="H24" i="105"/>
  <c r="G24" i="105"/>
  <c r="J23" i="105"/>
  <c r="I23" i="105"/>
  <c r="H23" i="105"/>
  <c r="G23" i="105"/>
  <c r="J22" i="105"/>
  <c r="I22" i="105"/>
  <c r="H22" i="105"/>
  <c r="G22" i="105"/>
  <c r="J21" i="105"/>
  <c r="I21" i="105"/>
  <c r="H21" i="105"/>
  <c r="G21" i="105"/>
  <c r="J20" i="105"/>
  <c r="I20" i="105"/>
  <c r="H20" i="105"/>
  <c r="G20" i="105"/>
  <c r="J19" i="105"/>
  <c r="I19" i="105"/>
  <c r="H19" i="105"/>
  <c r="G19" i="105"/>
  <c r="J18" i="105"/>
  <c r="I18" i="105"/>
  <c r="H18" i="105"/>
  <c r="G18" i="105"/>
  <c r="J17" i="105"/>
  <c r="I17" i="105"/>
  <c r="H17" i="105"/>
  <c r="G17" i="105"/>
  <c r="J16" i="105"/>
  <c r="I16" i="105"/>
  <c r="H16" i="105"/>
  <c r="G16" i="105"/>
  <c r="J15" i="105"/>
  <c r="I15" i="105"/>
  <c r="H15" i="105"/>
  <c r="G15" i="105"/>
  <c r="J14" i="105"/>
  <c r="I14" i="105"/>
  <c r="H14" i="105"/>
  <c r="G14" i="105"/>
  <c r="J13" i="105"/>
  <c r="I13" i="105"/>
  <c r="H13" i="105"/>
  <c r="G13" i="105"/>
  <c r="J12" i="105"/>
  <c r="I12" i="105"/>
  <c r="H12" i="105"/>
  <c r="G12" i="105"/>
  <c r="J11" i="105"/>
  <c r="I11" i="105"/>
  <c r="H11" i="105"/>
  <c r="G11" i="105"/>
  <c r="J10" i="105"/>
  <c r="J3" i="105" s="1"/>
  <c r="I10" i="105"/>
  <c r="H10" i="105"/>
  <c r="G10" i="105"/>
  <c r="J32" i="104"/>
  <c r="I32" i="104"/>
  <c r="H32" i="104"/>
  <c r="G32" i="104"/>
  <c r="J31" i="104"/>
  <c r="I31" i="104"/>
  <c r="H31" i="104"/>
  <c r="G31" i="104"/>
  <c r="J30" i="104"/>
  <c r="I30" i="104"/>
  <c r="H30" i="104"/>
  <c r="G30" i="104"/>
  <c r="J29" i="104"/>
  <c r="I29" i="104"/>
  <c r="H29" i="104"/>
  <c r="G29" i="104"/>
  <c r="J28" i="104"/>
  <c r="I28" i="104"/>
  <c r="H28" i="104"/>
  <c r="G28" i="104"/>
  <c r="J27" i="104"/>
  <c r="I27" i="104"/>
  <c r="H27" i="104"/>
  <c r="G27" i="104"/>
  <c r="J26" i="104"/>
  <c r="I26" i="104"/>
  <c r="H26" i="104"/>
  <c r="G26" i="104"/>
  <c r="J25" i="104"/>
  <c r="I25" i="104"/>
  <c r="H25" i="104"/>
  <c r="G25" i="104"/>
  <c r="J24" i="104"/>
  <c r="I24" i="104"/>
  <c r="H24" i="104"/>
  <c r="G24" i="104"/>
  <c r="J23" i="104"/>
  <c r="I23" i="104"/>
  <c r="H23" i="104"/>
  <c r="G23" i="104"/>
  <c r="J22" i="104"/>
  <c r="I22" i="104"/>
  <c r="H22" i="104"/>
  <c r="G22" i="104"/>
  <c r="J21" i="104"/>
  <c r="I21" i="104"/>
  <c r="H21" i="104"/>
  <c r="G21" i="104"/>
  <c r="J20" i="104"/>
  <c r="I20" i="104"/>
  <c r="H20" i="104"/>
  <c r="G20" i="104"/>
  <c r="J19" i="104"/>
  <c r="I19" i="104"/>
  <c r="H19" i="104"/>
  <c r="G19" i="104"/>
  <c r="J18" i="104"/>
  <c r="I18" i="104"/>
  <c r="H18" i="104"/>
  <c r="G18" i="104"/>
  <c r="J17" i="104"/>
  <c r="I17" i="104"/>
  <c r="H17" i="104"/>
  <c r="G17" i="104"/>
  <c r="J16" i="104"/>
  <c r="I16" i="104"/>
  <c r="H16" i="104"/>
  <c r="G16" i="104"/>
  <c r="J15" i="104"/>
  <c r="I15" i="104"/>
  <c r="H15" i="104"/>
  <c r="G15" i="104"/>
  <c r="J14" i="104"/>
  <c r="I14" i="104"/>
  <c r="H14" i="104"/>
  <c r="G14" i="104"/>
  <c r="J13" i="104"/>
  <c r="I13" i="104"/>
  <c r="H13" i="104"/>
  <c r="G13" i="104"/>
  <c r="J12" i="104"/>
  <c r="I12" i="104"/>
  <c r="H12" i="104"/>
  <c r="G12" i="104"/>
  <c r="J11" i="104"/>
  <c r="I11" i="104"/>
  <c r="H11" i="104"/>
  <c r="G11" i="104"/>
  <c r="J10" i="104"/>
  <c r="I10" i="104"/>
  <c r="H10" i="104"/>
  <c r="G10" i="104"/>
  <c r="J3" i="104"/>
  <c r="J31" i="103"/>
  <c r="I31" i="103"/>
  <c r="H31" i="103"/>
  <c r="G31" i="103"/>
  <c r="J30" i="103"/>
  <c r="I30" i="103"/>
  <c r="H30" i="103"/>
  <c r="G30" i="103"/>
  <c r="J29" i="103"/>
  <c r="I29" i="103"/>
  <c r="H29" i="103"/>
  <c r="G29" i="103"/>
  <c r="J28" i="103"/>
  <c r="I28" i="103"/>
  <c r="H28" i="103"/>
  <c r="G28" i="103"/>
  <c r="J27" i="103"/>
  <c r="I27" i="103"/>
  <c r="H27" i="103"/>
  <c r="G27" i="103"/>
  <c r="J26" i="103"/>
  <c r="I26" i="103"/>
  <c r="H26" i="103"/>
  <c r="G26" i="103"/>
  <c r="J25" i="103"/>
  <c r="I25" i="103"/>
  <c r="H25" i="103"/>
  <c r="G25" i="103"/>
  <c r="J24" i="103"/>
  <c r="I24" i="103"/>
  <c r="H24" i="103"/>
  <c r="G24" i="103"/>
  <c r="J23" i="103"/>
  <c r="J22" i="103"/>
  <c r="I22" i="103"/>
  <c r="H22" i="103"/>
  <c r="G22" i="103"/>
  <c r="J21" i="103"/>
  <c r="I21" i="103"/>
  <c r="H21" i="103"/>
  <c r="G21" i="103"/>
  <c r="J20" i="103"/>
  <c r="I20" i="103"/>
  <c r="H20" i="103"/>
  <c r="G20" i="103"/>
  <c r="J19" i="103"/>
  <c r="I19" i="103"/>
  <c r="H19" i="103"/>
  <c r="G19" i="103"/>
  <c r="J18" i="103"/>
  <c r="I23" i="103"/>
  <c r="J17" i="103"/>
  <c r="I17" i="103"/>
  <c r="H17" i="103"/>
  <c r="G17" i="103"/>
  <c r="J16" i="103"/>
  <c r="I16" i="103"/>
  <c r="H16" i="103"/>
  <c r="G16" i="103"/>
  <c r="J15" i="103"/>
  <c r="I15" i="103"/>
  <c r="H15" i="103"/>
  <c r="G15" i="103"/>
  <c r="J14" i="103"/>
  <c r="I14" i="103"/>
  <c r="H14" i="103"/>
  <c r="G14" i="103"/>
  <c r="J13" i="103"/>
  <c r="I13" i="103"/>
  <c r="H13" i="103"/>
  <c r="G13" i="103"/>
  <c r="J12" i="103"/>
  <c r="I12" i="103"/>
  <c r="H12" i="103"/>
  <c r="G12" i="103"/>
  <c r="J11" i="103"/>
  <c r="I11" i="103"/>
  <c r="H11" i="103"/>
  <c r="G11" i="103"/>
  <c r="J10" i="103"/>
  <c r="J3" i="103" s="1"/>
  <c r="I10" i="103"/>
  <c r="H10" i="103"/>
  <c r="G10" i="103"/>
  <c r="J32" i="102"/>
  <c r="I32" i="102"/>
  <c r="H32" i="102"/>
  <c r="G32" i="102"/>
  <c r="J15" i="102"/>
  <c r="I15" i="102"/>
  <c r="H15" i="102"/>
  <c r="G15" i="102"/>
  <c r="J14" i="102"/>
  <c r="I14" i="102"/>
  <c r="H14" i="102"/>
  <c r="G14" i="102"/>
  <c r="J13" i="102"/>
  <c r="I13" i="102"/>
  <c r="H13" i="102"/>
  <c r="G13" i="102"/>
  <c r="J12" i="102"/>
  <c r="I12" i="102"/>
  <c r="H12" i="102"/>
  <c r="G12" i="102"/>
  <c r="J11" i="102"/>
  <c r="I11" i="102"/>
  <c r="H11" i="102"/>
  <c r="G11" i="102"/>
  <c r="J10" i="102"/>
  <c r="I10" i="102"/>
  <c r="H10" i="102"/>
  <c r="G10" i="102"/>
  <c r="J3" i="102"/>
  <c r="J31" i="101"/>
  <c r="I31" i="101"/>
  <c r="H31" i="101"/>
  <c r="G31" i="101"/>
  <c r="J30" i="101"/>
  <c r="I30" i="101"/>
  <c r="H30" i="101"/>
  <c r="G30" i="101"/>
  <c r="J29" i="101"/>
  <c r="I29" i="101"/>
  <c r="H29" i="101"/>
  <c r="G29" i="101"/>
  <c r="J28" i="101"/>
  <c r="I28" i="101"/>
  <c r="H28" i="101"/>
  <c r="G28" i="101"/>
  <c r="J27" i="101"/>
  <c r="I27" i="101"/>
  <c r="H27" i="101"/>
  <c r="G27" i="101"/>
  <c r="J26" i="101"/>
  <c r="I26" i="101"/>
  <c r="H26" i="101"/>
  <c r="G26" i="101"/>
  <c r="J25" i="101"/>
  <c r="I25" i="101"/>
  <c r="H25" i="101"/>
  <c r="G25" i="101"/>
  <c r="J24" i="101"/>
  <c r="I24" i="101"/>
  <c r="H24" i="101"/>
  <c r="G24" i="101"/>
  <c r="J23" i="101"/>
  <c r="I23" i="101"/>
  <c r="H23" i="101"/>
  <c r="G23" i="101"/>
  <c r="J22" i="101"/>
  <c r="I22" i="101"/>
  <c r="H22" i="101"/>
  <c r="G22" i="101"/>
  <c r="J21" i="101"/>
  <c r="I21" i="101"/>
  <c r="H21" i="101"/>
  <c r="G21" i="101"/>
  <c r="J20" i="101"/>
  <c r="I20" i="101"/>
  <c r="H20" i="101"/>
  <c r="G20" i="101"/>
  <c r="J19" i="101"/>
  <c r="I19" i="101"/>
  <c r="H19" i="101"/>
  <c r="G19" i="101"/>
  <c r="J18" i="101"/>
  <c r="I18" i="101"/>
  <c r="H18" i="101"/>
  <c r="G18" i="101"/>
  <c r="J17" i="101"/>
  <c r="I17" i="101"/>
  <c r="H17" i="101"/>
  <c r="G17" i="101"/>
  <c r="J16" i="101"/>
  <c r="I16" i="101"/>
  <c r="H16" i="101"/>
  <c r="G16" i="101"/>
  <c r="J15" i="101"/>
  <c r="I15" i="101"/>
  <c r="H15" i="101"/>
  <c r="G15" i="101"/>
  <c r="J14" i="101"/>
  <c r="I14" i="101"/>
  <c r="H14" i="101"/>
  <c r="G14" i="101"/>
  <c r="J13" i="101"/>
  <c r="I13" i="101"/>
  <c r="H13" i="101"/>
  <c r="G13" i="101"/>
  <c r="J12" i="101"/>
  <c r="I12" i="101"/>
  <c r="H12" i="101"/>
  <c r="G12" i="101"/>
  <c r="J11" i="101"/>
  <c r="I11" i="101"/>
  <c r="H11" i="101"/>
  <c r="G11" i="101"/>
  <c r="J10" i="101"/>
  <c r="I10" i="101"/>
  <c r="H10" i="101"/>
  <c r="G10" i="101"/>
  <c r="J3" i="101"/>
  <c r="J33" i="100"/>
  <c r="I33" i="100"/>
  <c r="H33" i="100"/>
  <c r="G33" i="100"/>
  <c r="K31" i="100"/>
  <c r="J31" i="100"/>
  <c r="I31" i="100"/>
  <c r="H31" i="100"/>
  <c r="J29" i="100"/>
  <c r="I29" i="100"/>
  <c r="H29" i="100"/>
  <c r="G29" i="100"/>
  <c r="J28" i="100"/>
  <c r="I28" i="100"/>
  <c r="H28" i="100"/>
  <c r="G28" i="100"/>
  <c r="J27" i="100"/>
  <c r="I27" i="100"/>
  <c r="H27" i="100"/>
  <c r="G27" i="100"/>
  <c r="J26" i="100"/>
  <c r="I26" i="100"/>
  <c r="J25" i="100"/>
  <c r="I25" i="100"/>
  <c r="H25" i="100"/>
  <c r="G25" i="100"/>
  <c r="J23" i="100"/>
  <c r="I23" i="100"/>
  <c r="H23" i="100"/>
  <c r="G23" i="100"/>
  <c r="J22" i="100"/>
  <c r="I22" i="100"/>
  <c r="H22" i="100"/>
  <c r="G22" i="100"/>
  <c r="J21" i="100"/>
  <c r="I21" i="100"/>
  <c r="H21" i="100"/>
  <c r="G21" i="100"/>
  <c r="J13" i="100"/>
  <c r="I13" i="100"/>
  <c r="H13" i="100"/>
  <c r="G13" i="100"/>
  <c r="J12" i="100"/>
  <c r="I12" i="100"/>
  <c r="H12" i="100"/>
  <c r="G12" i="100"/>
  <c r="J11" i="100"/>
  <c r="I11" i="100"/>
  <c r="H11" i="100"/>
  <c r="G11" i="100"/>
  <c r="J10" i="100"/>
  <c r="I10" i="100"/>
  <c r="H10" i="100"/>
  <c r="G10" i="100"/>
  <c r="J9" i="100"/>
  <c r="I9" i="100"/>
  <c r="H9" i="100"/>
  <c r="G9" i="100"/>
  <c r="J30" i="99"/>
  <c r="I30" i="99"/>
  <c r="H30" i="99"/>
  <c r="G30" i="99"/>
  <c r="J29" i="99"/>
  <c r="I29" i="99"/>
  <c r="H29" i="99"/>
  <c r="G29" i="99"/>
  <c r="J28" i="99"/>
  <c r="I28" i="99"/>
  <c r="H28" i="99"/>
  <c r="G28" i="99"/>
  <c r="J27" i="99"/>
  <c r="I27" i="99"/>
  <c r="H27" i="99"/>
  <c r="G27" i="99"/>
  <c r="J26" i="99"/>
  <c r="I26" i="99"/>
  <c r="H26" i="99"/>
  <c r="G26" i="99"/>
  <c r="J25" i="99"/>
  <c r="I25" i="99"/>
  <c r="H25" i="99"/>
  <c r="G25" i="99"/>
  <c r="J24" i="99"/>
  <c r="I24" i="99"/>
  <c r="H24" i="99"/>
  <c r="G24" i="99"/>
  <c r="J23" i="99"/>
  <c r="I23" i="99"/>
  <c r="H23" i="99"/>
  <c r="G23" i="99"/>
  <c r="J22" i="99"/>
  <c r="I22" i="99"/>
  <c r="H22" i="99"/>
  <c r="G22" i="99"/>
  <c r="J21" i="99"/>
  <c r="I21" i="99"/>
  <c r="H21" i="99"/>
  <c r="G21" i="99"/>
  <c r="J20" i="99"/>
  <c r="I20" i="99"/>
  <c r="H20" i="99"/>
  <c r="G20" i="99"/>
  <c r="J18" i="99"/>
  <c r="I18" i="99"/>
  <c r="H18" i="99"/>
  <c r="G18" i="99"/>
  <c r="J17" i="99"/>
  <c r="I17" i="99"/>
  <c r="H17" i="99"/>
  <c r="G17" i="99"/>
  <c r="J16" i="99"/>
  <c r="I16" i="99"/>
  <c r="H16" i="99"/>
  <c r="G16" i="99"/>
  <c r="J15" i="99"/>
  <c r="I15" i="99"/>
  <c r="H15" i="99"/>
  <c r="G15" i="99"/>
  <c r="J14" i="99"/>
  <c r="I14" i="99"/>
  <c r="H14" i="99"/>
  <c r="G14" i="99"/>
  <c r="J13" i="99"/>
  <c r="I13" i="99"/>
  <c r="H13" i="99"/>
  <c r="G13" i="99"/>
  <c r="J12" i="99"/>
  <c r="I12" i="99"/>
  <c r="H12" i="99"/>
  <c r="G12" i="99"/>
  <c r="J11" i="99"/>
  <c r="J3" i="99" s="1"/>
  <c r="I11" i="99"/>
  <c r="H11" i="99"/>
  <c r="G11" i="99"/>
  <c r="J10" i="99"/>
  <c r="I10" i="99"/>
  <c r="H10" i="99"/>
  <c r="G10" i="99"/>
  <c r="J9" i="99"/>
  <c r="I9" i="99"/>
  <c r="J31" i="98"/>
  <c r="I31" i="98"/>
  <c r="H31" i="98"/>
  <c r="G31" i="98"/>
  <c r="J30" i="98"/>
  <c r="I30" i="98"/>
  <c r="H30" i="98"/>
  <c r="G30" i="98"/>
  <c r="J29" i="98"/>
  <c r="I29" i="98"/>
  <c r="H29" i="98"/>
  <c r="G29" i="98"/>
  <c r="J28" i="98"/>
  <c r="I28" i="98"/>
  <c r="H28" i="98"/>
  <c r="G28" i="98"/>
  <c r="J27" i="98"/>
  <c r="I27" i="98"/>
  <c r="H27" i="98"/>
  <c r="G27" i="98"/>
  <c r="J26" i="98"/>
  <c r="I26" i="98"/>
  <c r="J25" i="98"/>
  <c r="I25" i="98"/>
  <c r="H25" i="98"/>
  <c r="G25" i="98"/>
  <c r="J24" i="98"/>
  <c r="I24" i="98"/>
  <c r="H24" i="98"/>
  <c r="G24" i="98"/>
  <c r="J23" i="98"/>
  <c r="J22" i="98"/>
  <c r="I22" i="98"/>
  <c r="H22" i="98"/>
  <c r="G22" i="98"/>
  <c r="J21" i="98"/>
  <c r="I21" i="98"/>
  <c r="H21" i="98"/>
  <c r="G21" i="98"/>
  <c r="J13" i="98"/>
  <c r="I13" i="98"/>
  <c r="H13" i="98"/>
  <c r="G13" i="98"/>
  <c r="J12" i="98"/>
  <c r="I12" i="98"/>
  <c r="H12" i="98"/>
  <c r="G12" i="98"/>
  <c r="J11" i="98"/>
  <c r="I11" i="98"/>
  <c r="H11" i="98"/>
  <c r="G11" i="98"/>
  <c r="J10" i="98"/>
  <c r="I10" i="98"/>
  <c r="H10" i="98"/>
  <c r="G10" i="98"/>
  <c r="J9" i="98"/>
  <c r="I9" i="98"/>
  <c r="H9" i="98"/>
  <c r="G9" i="98"/>
  <c r="E9" i="98"/>
  <c r="D9" i="98"/>
  <c r="C9" i="98"/>
  <c r="A9" i="98"/>
  <c r="J31" i="97"/>
  <c r="I31" i="97"/>
  <c r="H31" i="97"/>
  <c r="G31" i="97"/>
  <c r="J30" i="97"/>
  <c r="I30" i="97"/>
  <c r="H30" i="97"/>
  <c r="G30" i="97"/>
  <c r="J29" i="97"/>
  <c r="I29" i="97"/>
  <c r="H29" i="97"/>
  <c r="G29" i="97"/>
  <c r="J28" i="97"/>
  <c r="I28" i="97"/>
  <c r="H28" i="97"/>
  <c r="G28" i="97"/>
  <c r="J27" i="97"/>
  <c r="I27" i="97"/>
  <c r="H27" i="97"/>
  <c r="G27" i="97"/>
  <c r="J26" i="97"/>
  <c r="I26" i="97"/>
  <c r="H26" i="97"/>
  <c r="G26" i="97"/>
  <c r="J14" i="97"/>
  <c r="I14" i="97"/>
  <c r="H14" i="97"/>
  <c r="G14" i="97"/>
  <c r="J13" i="97"/>
  <c r="I13" i="97"/>
  <c r="H13" i="97"/>
  <c r="G13" i="97"/>
  <c r="J12" i="97"/>
  <c r="I12" i="97"/>
  <c r="H12" i="97"/>
  <c r="G12" i="97"/>
  <c r="J11" i="97"/>
  <c r="I11" i="97"/>
  <c r="H11" i="97"/>
  <c r="G11" i="97"/>
  <c r="J10" i="97"/>
  <c r="I10" i="97"/>
  <c r="H10" i="97"/>
  <c r="G10" i="97"/>
  <c r="A10" i="97"/>
  <c r="J9" i="97"/>
  <c r="I9" i="97"/>
  <c r="H9" i="97"/>
  <c r="G9" i="97"/>
  <c r="A9" i="97"/>
  <c r="J29" i="34"/>
  <c r="I29" i="34"/>
  <c r="H29" i="34"/>
  <c r="G29" i="34"/>
  <c r="J28" i="34"/>
  <c r="I28" i="34"/>
  <c r="H28" i="34"/>
  <c r="G28" i="34"/>
  <c r="J3" i="98" l="1"/>
  <c r="J3" i="97"/>
  <c r="J3" i="100"/>
  <c r="J3" i="107"/>
  <c r="J12" i="34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30" i="34"/>
  <c r="J31" i="34"/>
  <c r="J32" i="34"/>
  <c r="J11" i="34"/>
  <c r="J10" i="34"/>
  <c r="G11" i="34"/>
  <c r="H11" i="34"/>
  <c r="I11" i="34"/>
  <c r="G12" i="34"/>
  <c r="H12" i="34"/>
  <c r="I12" i="34"/>
  <c r="G13" i="34"/>
  <c r="H13" i="34"/>
  <c r="I13" i="34"/>
  <c r="G14" i="34"/>
  <c r="H14" i="34"/>
  <c r="I14" i="34"/>
  <c r="G15" i="34"/>
  <c r="H15" i="34"/>
  <c r="I15" i="34"/>
  <c r="G16" i="34"/>
  <c r="H16" i="34"/>
  <c r="I16" i="34"/>
  <c r="G17" i="34"/>
  <c r="H17" i="34"/>
  <c r="I17" i="34"/>
  <c r="G18" i="34"/>
  <c r="H18" i="34"/>
  <c r="I18" i="34"/>
  <c r="G19" i="34"/>
  <c r="H19" i="34"/>
  <c r="I19" i="34"/>
  <c r="G20" i="34"/>
  <c r="H20" i="34"/>
  <c r="I20" i="34"/>
  <c r="G21" i="34"/>
  <c r="H21" i="34"/>
  <c r="I21" i="34"/>
  <c r="G22" i="34"/>
  <c r="H22" i="34"/>
  <c r="I22" i="34"/>
  <c r="G23" i="34"/>
  <c r="H23" i="34"/>
  <c r="I23" i="34"/>
  <c r="G24" i="34"/>
  <c r="H24" i="34"/>
  <c r="I24" i="34"/>
  <c r="G25" i="34"/>
  <c r="H25" i="34"/>
  <c r="I25" i="34"/>
  <c r="G26" i="34"/>
  <c r="H26" i="34"/>
  <c r="I26" i="34"/>
  <c r="G27" i="34"/>
  <c r="H27" i="34"/>
  <c r="I27" i="34"/>
  <c r="G30" i="34"/>
  <c r="H30" i="34"/>
  <c r="I30" i="34"/>
  <c r="G31" i="34"/>
  <c r="H31" i="34"/>
  <c r="I31" i="34"/>
  <c r="G32" i="34"/>
  <c r="H32" i="34"/>
  <c r="I32" i="34"/>
  <c r="I10" i="34"/>
  <c r="H10" i="34"/>
  <c r="G10" i="34"/>
  <c r="J3" i="34" l="1"/>
  <c r="A113" i="93"/>
  <c r="I113" i="93" s="1"/>
  <c r="E113" i="93"/>
  <c r="M113" i="93" s="1"/>
  <c r="G113" i="93"/>
  <c r="H113" i="93"/>
  <c r="A114" i="93"/>
  <c r="I114" i="93" s="1"/>
  <c r="E114" i="93"/>
  <c r="M114" i="93" s="1"/>
  <c r="G114" i="93"/>
  <c r="H114" i="93"/>
  <c r="A115" i="93"/>
  <c r="I115" i="93" s="1"/>
  <c r="R115" i="93" s="1"/>
  <c r="E115" i="93"/>
  <c r="M115" i="93" s="1"/>
  <c r="G115" i="93"/>
  <c r="H115" i="93"/>
  <c r="A116" i="93"/>
  <c r="I116" i="93" s="1"/>
  <c r="E116" i="93"/>
  <c r="M116" i="93" s="1"/>
  <c r="G116" i="93"/>
  <c r="H116" i="93"/>
  <c r="A117" i="93"/>
  <c r="I117" i="93" s="1"/>
  <c r="E117" i="93"/>
  <c r="M117" i="93" s="1"/>
  <c r="G117" i="93"/>
  <c r="H117" i="93"/>
  <c r="A118" i="93"/>
  <c r="I118" i="93" s="1"/>
  <c r="P118" i="93" s="1"/>
  <c r="E118" i="93"/>
  <c r="M118" i="93" s="1"/>
  <c r="G118" i="93"/>
  <c r="H118" i="93"/>
  <c r="A119" i="93"/>
  <c r="I119" i="93" s="1"/>
  <c r="E119" i="93"/>
  <c r="M119" i="93" s="1"/>
  <c r="G119" i="93"/>
  <c r="H119" i="93"/>
  <c r="A120" i="93"/>
  <c r="I120" i="93" s="1"/>
  <c r="N120" i="93" s="1"/>
  <c r="E120" i="93"/>
  <c r="M120" i="93" s="1"/>
  <c r="G120" i="93"/>
  <c r="H120" i="93"/>
  <c r="A121" i="93"/>
  <c r="I121" i="93" s="1"/>
  <c r="E121" i="93"/>
  <c r="M121" i="93" s="1"/>
  <c r="G121" i="93"/>
  <c r="H121" i="93"/>
  <c r="A122" i="93"/>
  <c r="I122" i="93" s="1"/>
  <c r="E122" i="93"/>
  <c r="M122" i="93" s="1"/>
  <c r="G122" i="93"/>
  <c r="H122" i="93"/>
  <c r="A123" i="93"/>
  <c r="I123" i="93" s="1"/>
  <c r="E123" i="93"/>
  <c r="M123" i="93" s="1"/>
  <c r="G123" i="93"/>
  <c r="H123" i="93"/>
  <c r="A124" i="93"/>
  <c r="I124" i="93" s="1"/>
  <c r="E124" i="93"/>
  <c r="M124" i="93" s="1"/>
  <c r="G124" i="93"/>
  <c r="H124" i="93"/>
  <c r="A125" i="93"/>
  <c r="I125" i="93" s="1"/>
  <c r="E125" i="93"/>
  <c r="M125" i="93" s="1"/>
  <c r="G125" i="93"/>
  <c r="H125" i="93"/>
  <c r="A126" i="93"/>
  <c r="I126" i="93" s="1"/>
  <c r="E126" i="93"/>
  <c r="M126" i="93" s="1"/>
  <c r="G126" i="93"/>
  <c r="H126" i="93"/>
  <c r="A127" i="93"/>
  <c r="I127" i="93" s="1"/>
  <c r="E127" i="93"/>
  <c r="M127" i="93" s="1"/>
  <c r="G127" i="93"/>
  <c r="H127" i="93"/>
  <c r="E112" i="93"/>
  <c r="M112" i="93" s="1"/>
  <c r="G112" i="93"/>
  <c r="H112" i="93"/>
  <c r="A112" i="93"/>
  <c r="I112" i="93" s="1"/>
  <c r="A95" i="93"/>
  <c r="G95" i="93"/>
  <c r="H95" i="93"/>
  <c r="A96" i="93"/>
  <c r="I96" i="93" s="1"/>
  <c r="G96" i="93"/>
  <c r="H96" i="93"/>
  <c r="A97" i="93"/>
  <c r="I97" i="93" s="1"/>
  <c r="J97" i="93" s="1"/>
  <c r="G97" i="93"/>
  <c r="H97" i="93"/>
  <c r="A98" i="93"/>
  <c r="G98" i="93"/>
  <c r="H98" i="93"/>
  <c r="A99" i="93"/>
  <c r="I99" i="93" s="1"/>
  <c r="G99" i="93"/>
  <c r="H99" i="93"/>
  <c r="A100" i="93"/>
  <c r="I100" i="93" s="1"/>
  <c r="J100" i="93" s="1"/>
  <c r="G100" i="93"/>
  <c r="H100" i="93"/>
  <c r="A101" i="93"/>
  <c r="I101" i="93" s="1"/>
  <c r="J101" i="93" s="1"/>
  <c r="G101" i="93"/>
  <c r="H101" i="93"/>
  <c r="A102" i="93"/>
  <c r="I102" i="93" s="1"/>
  <c r="G102" i="93"/>
  <c r="H102" i="93"/>
  <c r="A103" i="93"/>
  <c r="G103" i="93"/>
  <c r="H103" i="93"/>
  <c r="A104" i="93"/>
  <c r="I104" i="93" s="1"/>
  <c r="G104" i="93"/>
  <c r="H104" i="93"/>
  <c r="A105" i="93"/>
  <c r="I105" i="93" s="1"/>
  <c r="J105" i="93" s="1"/>
  <c r="G105" i="93"/>
  <c r="H105" i="93"/>
  <c r="A106" i="93"/>
  <c r="I106" i="93" s="1"/>
  <c r="N106" i="93" s="1"/>
  <c r="G106" i="93"/>
  <c r="H106" i="93"/>
  <c r="A107" i="93"/>
  <c r="I107" i="93" s="1"/>
  <c r="R107" i="93" s="1"/>
  <c r="G107" i="93"/>
  <c r="H107" i="93"/>
  <c r="A108" i="93"/>
  <c r="I108" i="93" s="1"/>
  <c r="J108" i="93" s="1"/>
  <c r="G108" i="93"/>
  <c r="H108" i="93"/>
  <c r="A109" i="93"/>
  <c r="I109" i="93" s="1"/>
  <c r="G109" i="93"/>
  <c r="H109" i="93"/>
  <c r="G94" i="93"/>
  <c r="H94" i="93"/>
  <c r="A94" i="93"/>
  <c r="I94" i="93" s="1"/>
  <c r="I95" i="93"/>
  <c r="N95" i="93" s="1"/>
  <c r="I98" i="93"/>
  <c r="N98" i="93" s="1"/>
  <c r="I103" i="93"/>
  <c r="N103" i="93" s="1"/>
  <c r="E94" i="93"/>
  <c r="M94" i="93" s="1"/>
  <c r="A77" i="93"/>
  <c r="I77" i="93" s="1"/>
  <c r="J77" i="93" s="1"/>
  <c r="E77" i="93"/>
  <c r="M77" i="93" s="1"/>
  <c r="G77" i="93"/>
  <c r="H77" i="93"/>
  <c r="A78" i="93"/>
  <c r="I78" i="93" s="1"/>
  <c r="J78" i="93" s="1"/>
  <c r="E78" i="93"/>
  <c r="M78" i="93" s="1"/>
  <c r="G78" i="93"/>
  <c r="H78" i="93"/>
  <c r="A79" i="93"/>
  <c r="I79" i="93" s="1"/>
  <c r="N79" i="93" s="1"/>
  <c r="E79" i="93"/>
  <c r="M79" i="93" s="1"/>
  <c r="G79" i="93"/>
  <c r="H79" i="93"/>
  <c r="A80" i="93"/>
  <c r="I80" i="93" s="1"/>
  <c r="E80" i="93"/>
  <c r="M80" i="93" s="1"/>
  <c r="G80" i="93"/>
  <c r="H80" i="93"/>
  <c r="A81" i="93"/>
  <c r="I81" i="93" s="1"/>
  <c r="T81" i="93" s="1"/>
  <c r="E81" i="93"/>
  <c r="M81" i="93" s="1"/>
  <c r="G81" i="93"/>
  <c r="H81" i="93"/>
  <c r="A82" i="93"/>
  <c r="I82" i="93" s="1"/>
  <c r="E82" i="93"/>
  <c r="M82" i="93" s="1"/>
  <c r="G82" i="93"/>
  <c r="H82" i="93"/>
  <c r="A83" i="93"/>
  <c r="I83" i="93" s="1"/>
  <c r="P83" i="93" s="1"/>
  <c r="E83" i="93"/>
  <c r="M83" i="93" s="1"/>
  <c r="G83" i="93"/>
  <c r="H83" i="93"/>
  <c r="A84" i="93"/>
  <c r="I84" i="93" s="1"/>
  <c r="N84" i="93" s="1"/>
  <c r="E84" i="93"/>
  <c r="M84" i="93" s="1"/>
  <c r="G84" i="93"/>
  <c r="H84" i="93"/>
  <c r="A85" i="93"/>
  <c r="I85" i="93" s="1"/>
  <c r="J85" i="93" s="1"/>
  <c r="E85" i="93"/>
  <c r="M85" i="93" s="1"/>
  <c r="G85" i="93"/>
  <c r="H85" i="93"/>
  <c r="A86" i="93"/>
  <c r="I86" i="93" s="1"/>
  <c r="J86" i="93" s="1"/>
  <c r="E86" i="93"/>
  <c r="M86" i="93" s="1"/>
  <c r="G86" i="93"/>
  <c r="H86" i="93"/>
  <c r="A87" i="93"/>
  <c r="I87" i="93" s="1"/>
  <c r="N87" i="93" s="1"/>
  <c r="E87" i="93"/>
  <c r="M87" i="93" s="1"/>
  <c r="G87" i="93"/>
  <c r="H87" i="93"/>
  <c r="A88" i="93"/>
  <c r="I88" i="93" s="1"/>
  <c r="U88" i="93" s="1"/>
  <c r="E88" i="93"/>
  <c r="M88" i="93" s="1"/>
  <c r="G88" i="93"/>
  <c r="H88" i="93"/>
  <c r="A89" i="93"/>
  <c r="I89" i="93" s="1"/>
  <c r="E89" i="93"/>
  <c r="M89" i="93" s="1"/>
  <c r="G89" i="93"/>
  <c r="H89" i="93"/>
  <c r="A90" i="93"/>
  <c r="I90" i="93" s="1"/>
  <c r="J90" i="93" s="1"/>
  <c r="E90" i="93"/>
  <c r="M90" i="93" s="1"/>
  <c r="G90" i="93"/>
  <c r="H90" i="93"/>
  <c r="A91" i="93"/>
  <c r="I91" i="93" s="1"/>
  <c r="P91" i="93" s="1"/>
  <c r="E91" i="93"/>
  <c r="M91" i="93" s="1"/>
  <c r="G91" i="93"/>
  <c r="H91" i="93"/>
  <c r="E76" i="93"/>
  <c r="M76" i="93" s="1"/>
  <c r="G76" i="93"/>
  <c r="H76" i="93"/>
  <c r="A76" i="93"/>
  <c r="I76" i="93" s="1"/>
  <c r="A59" i="93"/>
  <c r="I59" i="93" s="1"/>
  <c r="E59" i="93"/>
  <c r="M59" i="93" s="1"/>
  <c r="G59" i="93"/>
  <c r="H59" i="93"/>
  <c r="A60" i="93"/>
  <c r="I60" i="93" s="1"/>
  <c r="J60" i="93" s="1"/>
  <c r="E60" i="93"/>
  <c r="M60" i="93" s="1"/>
  <c r="G60" i="93"/>
  <c r="H60" i="93"/>
  <c r="A61" i="93"/>
  <c r="I61" i="93" s="1"/>
  <c r="J61" i="93" s="1"/>
  <c r="E61" i="93"/>
  <c r="M61" i="93" s="1"/>
  <c r="G61" i="93"/>
  <c r="H61" i="93"/>
  <c r="A62" i="93"/>
  <c r="I62" i="93" s="1"/>
  <c r="J62" i="93" s="1"/>
  <c r="E62" i="93"/>
  <c r="M62" i="93" s="1"/>
  <c r="G62" i="93"/>
  <c r="H62" i="93"/>
  <c r="A63" i="93"/>
  <c r="I63" i="93" s="1"/>
  <c r="E63" i="93"/>
  <c r="M63" i="93" s="1"/>
  <c r="G63" i="93"/>
  <c r="H63" i="93"/>
  <c r="A64" i="93"/>
  <c r="I64" i="93" s="1"/>
  <c r="E64" i="93"/>
  <c r="M64" i="93" s="1"/>
  <c r="G64" i="93"/>
  <c r="H64" i="93"/>
  <c r="A65" i="93"/>
  <c r="I65" i="93" s="1"/>
  <c r="E65" i="93"/>
  <c r="M65" i="93" s="1"/>
  <c r="G65" i="93"/>
  <c r="H65" i="93"/>
  <c r="A66" i="93"/>
  <c r="I66" i="93" s="1"/>
  <c r="P66" i="93" s="1"/>
  <c r="E66" i="93"/>
  <c r="M66" i="93" s="1"/>
  <c r="G66" i="93"/>
  <c r="H66" i="93"/>
  <c r="A67" i="93"/>
  <c r="E67" i="93"/>
  <c r="M67" i="93" s="1"/>
  <c r="G67" i="93"/>
  <c r="H67" i="93"/>
  <c r="I67" i="93"/>
  <c r="J67" i="93" s="1"/>
  <c r="A68" i="93"/>
  <c r="I68" i="93" s="1"/>
  <c r="E68" i="93"/>
  <c r="M68" i="93" s="1"/>
  <c r="G68" i="93"/>
  <c r="H68" i="93"/>
  <c r="A69" i="93"/>
  <c r="I69" i="93" s="1"/>
  <c r="E69" i="93"/>
  <c r="M69" i="93" s="1"/>
  <c r="G69" i="93"/>
  <c r="H69" i="93"/>
  <c r="A70" i="93"/>
  <c r="I70" i="93" s="1"/>
  <c r="U70" i="93" s="1"/>
  <c r="E70" i="93"/>
  <c r="M70" i="93" s="1"/>
  <c r="G70" i="93"/>
  <c r="H70" i="93"/>
  <c r="A71" i="93"/>
  <c r="I71" i="93" s="1"/>
  <c r="E71" i="93"/>
  <c r="M71" i="93" s="1"/>
  <c r="G71" i="93"/>
  <c r="H71" i="93"/>
  <c r="A72" i="93"/>
  <c r="I72" i="93" s="1"/>
  <c r="E72" i="93"/>
  <c r="M72" i="93" s="1"/>
  <c r="G72" i="93"/>
  <c r="H72" i="93"/>
  <c r="A73" i="93"/>
  <c r="I73" i="93" s="1"/>
  <c r="N73" i="93" s="1"/>
  <c r="E73" i="93"/>
  <c r="M73" i="93" s="1"/>
  <c r="G73" i="93"/>
  <c r="H73" i="93"/>
  <c r="E58" i="93"/>
  <c r="M58" i="93" s="1"/>
  <c r="G58" i="93"/>
  <c r="H58" i="93"/>
  <c r="A58" i="93"/>
  <c r="I58" i="93" s="1"/>
  <c r="A41" i="93"/>
  <c r="I41" i="93" s="1"/>
  <c r="E41" i="93"/>
  <c r="M41" i="93" s="1"/>
  <c r="G41" i="93"/>
  <c r="H41" i="93"/>
  <c r="A42" i="93"/>
  <c r="I42" i="93" s="1"/>
  <c r="J42" i="93" s="1"/>
  <c r="E42" i="93"/>
  <c r="M42" i="93" s="1"/>
  <c r="G42" i="93"/>
  <c r="H42" i="93"/>
  <c r="A43" i="93"/>
  <c r="I43" i="93" s="1"/>
  <c r="E43" i="93"/>
  <c r="M43" i="93" s="1"/>
  <c r="G43" i="93"/>
  <c r="H43" i="93"/>
  <c r="A44" i="93"/>
  <c r="I44" i="93" s="1"/>
  <c r="U44" i="93" s="1"/>
  <c r="E44" i="93"/>
  <c r="M44" i="93" s="1"/>
  <c r="G44" i="93"/>
  <c r="H44" i="93"/>
  <c r="A45" i="93"/>
  <c r="I45" i="93" s="1"/>
  <c r="T45" i="93" s="1"/>
  <c r="E45" i="93"/>
  <c r="M45" i="93" s="1"/>
  <c r="G45" i="93"/>
  <c r="H45" i="93"/>
  <c r="A46" i="93"/>
  <c r="I46" i="93" s="1"/>
  <c r="E46" i="93"/>
  <c r="M46" i="93" s="1"/>
  <c r="G46" i="93"/>
  <c r="H46" i="93"/>
  <c r="A47" i="93"/>
  <c r="I47" i="93" s="1"/>
  <c r="P47" i="93" s="1"/>
  <c r="E47" i="93"/>
  <c r="M47" i="93" s="1"/>
  <c r="G47" i="93"/>
  <c r="H47" i="93"/>
  <c r="A48" i="93"/>
  <c r="I48" i="93" s="1"/>
  <c r="N48" i="93" s="1"/>
  <c r="E48" i="93"/>
  <c r="M48" i="93" s="1"/>
  <c r="G48" i="93"/>
  <c r="H48" i="93"/>
  <c r="A49" i="93"/>
  <c r="I49" i="93" s="1"/>
  <c r="E49" i="93"/>
  <c r="M49" i="93" s="1"/>
  <c r="G49" i="93"/>
  <c r="H49" i="93"/>
  <c r="A50" i="93"/>
  <c r="I50" i="93" s="1"/>
  <c r="E50" i="93"/>
  <c r="M50" i="93" s="1"/>
  <c r="G50" i="93"/>
  <c r="H50" i="93"/>
  <c r="A51" i="93"/>
  <c r="I51" i="93" s="1"/>
  <c r="N51" i="93" s="1"/>
  <c r="E51" i="93"/>
  <c r="M51" i="93" s="1"/>
  <c r="G51" i="93"/>
  <c r="H51" i="93"/>
  <c r="A52" i="93"/>
  <c r="I52" i="93" s="1"/>
  <c r="U52" i="93" s="1"/>
  <c r="E52" i="93"/>
  <c r="M52" i="93" s="1"/>
  <c r="G52" i="93"/>
  <c r="H52" i="93"/>
  <c r="A53" i="93"/>
  <c r="I53" i="93" s="1"/>
  <c r="E53" i="93"/>
  <c r="M53" i="93" s="1"/>
  <c r="G53" i="93"/>
  <c r="H53" i="93"/>
  <c r="A54" i="93"/>
  <c r="I54" i="93" s="1"/>
  <c r="E54" i="93"/>
  <c r="M54" i="93" s="1"/>
  <c r="G54" i="93"/>
  <c r="H54" i="93"/>
  <c r="A55" i="93"/>
  <c r="I55" i="93" s="1"/>
  <c r="P55" i="93" s="1"/>
  <c r="E55" i="93"/>
  <c r="M55" i="93" s="1"/>
  <c r="G55" i="93"/>
  <c r="H55" i="93"/>
  <c r="E40" i="93"/>
  <c r="M40" i="93" s="1"/>
  <c r="G40" i="93"/>
  <c r="H40" i="93"/>
  <c r="A40" i="93"/>
  <c r="I40" i="93" s="1"/>
  <c r="T40" i="93" s="1"/>
  <c r="A80" i="94"/>
  <c r="I80" i="94" s="1"/>
  <c r="E80" i="94"/>
  <c r="M80" i="94" s="1"/>
  <c r="G80" i="94"/>
  <c r="H80" i="94"/>
  <c r="A81" i="94"/>
  <c r="I81" i="94" s="1"/>
  <c r="J81" i="94" s="1"/>
  <c r="E81" i="94"/>
  <c r="M81" i="94" s="1"/>
  <c r="G81" i="94"/>
  <c r="H81" i="94"/>
  <c r="A82" i="94"/>
  <c r="I82" i="94" s="1"/>
  <c r="J82" i="94" s="1"/>
  <c r="E82" i="94"/>
  <c r="M82" i="94" s="1"/>
  <c r="G82" i="94"/>
  <c r="H82" i="94"/>
  <c r="A83" i="94"/>
  <c r="I83" i="94" s="1"/>
  <c r="E83" i="94"/>
  <c r="M83" i="94" s="1"/>
  <c r="G83" i="94"/>
  <c r="H83" i="94"/>
  <c r="A84" i="94"/>
  <c r="I84" i="94" s="1"/>
  <c r="E84" i="94"/>
  <c r="M84" i="94" s="1"/>
  <c r="G84" i="94"/>
  <c r="H84" i="94"/>
  <c r="A85" i="94"/>
  <c r="I85" i="94" s="1"/>
  <c r="E85" i="94"/>
  <c r="M85" i="94" s="1"/>
  <c r="G85" i="94"/>
  <c r="H85" i="94"/>
  <c r="A86" i="94"/>
  <c r="I86" i="94" s="1"/>
  <c r="E86" i="94"/>
  <c r="M86" i="94" s="1"/>
  <c r="G86" i="94"/>
  <c r="H86" i="94"/>
  <c r="A87" i="94"/>
  <c r="I87" i="94" s="1"/>
  <c r="E87" i="94"/>
  <c r="M87" i="94" s="1"/>
  <c r="G87" i="94"/>
  <c r="H87" i="94"/>
  <c r="A88" i="94"/>
  <c r="I88" i="94" s="1"/>
  <c r="N88" i="94" s="1"/>
  <c r="E88" i="94"/>
  <c r="M88" i="94" s="1"/>
  <c r="G88" i="94"/>
  <c r="H88" i="94"/>
  <c r="A89" i="94"/>
  <c r="I89" i="94" s="1"/>
  <c r="E89" i="94"/>
  <c r="M89" i="94" s="1"/>
  <c r="G89" i="94"/>
  <c r="H89" i="94"/>
  <c r="A90" i="94"/>
  <c r="I90" i="94" s="1"/>
  <c r="E90" i="94"/>
  <c r="M90" i="94" s="1"/>
  <c r="G90" i="94"/>
  <c r="H90" i="94"/>
  <c r="A91" i="94"/>
  <c r="I91" i="94" s="1"/>
  <c r="E91" i="94"/>
  <c r="M91" i="94" s="1"/>
  <c r="G91" i="94"/>
  <c r="H91" i="94"/>
  <c r="A92" i="94"/>
  <c r="I92" i="94" s="1"/>
  <c r="E92" i="94"/>
  <c r="M92" i="94" s="1"/>
  <c r="G92" i="94"/>
  <c r="H92" i="94"/>
  <c r="A96" i="94"/>
  <c r="I96" i="94" s="1"/>
  <c r="P96" i="94" s="1"/>
  <c r="E96" i="94"/>
  <c r="M96" i="94" s="1"/>
  <c r="G96" i="94"/>
  <c r="H96" i="94"/>
  <c r="A97" i="94"/>
  <c r="I97" i="94" s="1"/>
  <c r="J97" i="94" s="1"/>
  <c r="E97" i="94"/>
  <c r="M97" i="94" s="1"/>
  <c r="G97" i="94"/>
  <c r="H97" i="94"/>
  <c r="A98" i="94"/>
  <c r="I98" i="94" s="1"/>
  <c r="E98" i="94"/>
  <c r="M98" i="94" s="1"/>
  <c r="G98" i="94"/>
  <c r="H98" i="94"/>
  <c r="A99" i="94"/>
  <c r="I99" i="94" s="1"/>
  <c r="R99" i="94" s="1"/>
  <c r="E99" i="94"/>
  <c r="M99" i="94" s="1"/>
  <c r="G99" i="94"/>
  <c r="H99" i="94"/>
  <c r="A100" i="94"/>
  <c r="I100" i="94" s="1"/>
  <c r="E100" i="94"/>
  <c r="M100" i="94" s="1"/>
  <c r="G100" i="94"/>
  <c r="H100" i="94"/>
  <c r="A101" i="94"/>
  <c r="I101" i="94" s="1"/>
  <c r="E101" i="94"/>
  <c r="M101" i="94" s="1"/>
  <c r="G101" i="94"/>
  <c r="H101" i="94"/>
  <c r="E79" i="94"/>
  <c r="M79" i="94" s="1"/>
  <c r="G79" i="94"/>
  <c r="H79" i="94"/>
  <c r="A79" i="94"/>
  <c r="I79" i="94" s="1"/>
  <c r="A54" i="94"/>
  <c r="I54" i="94" s="1"/>
  <c r="E54" i="94"/>
  <c r="M54" i="94" s="1"/>
  <c r="G54" i="94"/>
  <c r="H54" i="94"/>
  <c r="A55" i="94"/>
  <c r="I55" i="94" s="1"/>
  <c r="U55" i="94" s="1"/>
  <c r="E55" i="94"/>
  <c r="M55" i="94" s="1"/>
  <c r="G55" i="94"/>
  <c r="H55" i="94"/>
  <c r="A56" i="94"/>
  <c r="I56" i="94" s="1"/>
  <c r="P56" i="94" s="1"/>
  <c r="E56" i="94"/>
  <c r="M56" i="94" s="1"/>
  <c r="G56" i="94"/>
  <c r="H56" i="94"/>
  <c r="A57" i="94"/>
  <c r="I57" i="94" s="1"/>
  <c r="E57" i="94"/>
  <c r="M57" i="94" s="1"/>
  <c r="G57" i="94"/>
  <c r="H57" i="94"/>
  <c r="A58" i="94"/>
  <c r="I58" i="94" s="1"/>
  <c r="E58" i="94"/>
  <c r="M58" i="94" s="1"/>
  <c r="G58" i="94"/>
  <c r="H58" i="94"/>
  <c r="A59" i="94"/>
  <c r="I59" i="94" s="1"/>
  <c r="E59" i="94"/>
  <c r="M59" i="94" s="1"/>
  <c r="G59" i="94"/>
  <c r="H59" i="94"/>
  <c r="A60" i="94"/>
  <c r="I60" i="94" s="1"/>
  <c r="E60" i="94"/>
  <c r="M60" i="94" s="1"/>
  <c r="G60" i="94"/>
  <c r="H60" i="94"/>
  <c r="A61" i="94"/>
  <c r="I61" i="94" s="1"/>
  <c r="E61" i="94"/>
  <c r="M61" i="94" s="1"/>
  <c r="G61" i="94"/>
  <c r="H61" i="94"/>
  <c r="A62" i="94"/>
  <c r="I62" i="94" s="1"/>
  <c r="E62" i="94"/>
  <c r="M62" i="94" s="1"/>
  <c r="G62" i="94"/>
  <c r="H62" i="94"/>
  <c r="A63" i="94"/>
  <c r="I63" i="94" s="1"/>
  <c r="J63" i="94" s="1"/>
  <c r="E63" i="94"/>
  <c r="M63" i="94" s="1"/>
  <c r="G63" i="94"/>
  <c r="H63" i="94"/>
  <c r="A64" i="94"/>
  <c r="I64" i="94" s="1"/>
  <c r="E64" i="94"/>
  <c r="M64" i="94" s="1"/>
  <c r="G64" i="94"/>
  <c r="H64" i="94"/>
  <c r="A65" i="94"/>
  <c r="I65" i="94" s="1"/>
  <c r="E65" i="94"/>
  <c r="M65" i="94" s="1"/>
  <c r="G65" i="94"/>
  <c r="H65" i="94"/>
  <c r="A66" i="94"/>
  <c r="I66" i="94" s="1"/>
  <c r="J66" i="94" s="1"/>
  <c r="E66" i="94"/>
  <c r="M66" i="94" s="1"/>
  <c r="G66" i="94"/>
  <c r="H66" i="94"/>
  <c r="A70" i="94"/>
  <c r="I70" i="94" s="1"/>
  <c r="E70" i="94"/>
  <c r="M70" i="94" s="1"/>
  <c r="G70" i="94"/>
  <c r="H70" i="94"/>
  <c r="A71" i="94"/>
  <c r="I71" i="94" s="1"/>
  <c r="E71" i="94"/>
  <c r="M71" i="94" s="1"/>
  <c r="G71" i="94"/>
  <c r="H71" i="94"/>
  <c r="A72" i="94"/>
  <c r="I72" i="94" s="1"/>
  <c r="E72" i="94"/>
  <c r="M72" i="94" s="1"/>
  <c r="G72" i="94"/>
  <c r="H72" i="94"/>
  <c r="A73" i="94"/>
  <c r="I73" i="94" s="1"/>
  <c r="E73" i="94"/>
  <c r="M73" i="94" s="1"/>
  <c r="G73" i="94"/>
  <c r="H73" i="94"/>
  <c r="A74" i="94"/>
  <c r="I74" i="94" s="1"/>
  <c r="E74" i="94"/>
  <c r="M74" i="94" s="1"/>
  <c r="G74" i="94"/>
  <c r="H74" i="94"/>
  <c r="A75" i="94"/>
  <c r="I75" i="94" s="1"/>
  <c r="E75" i="94"/>
  <c r="M75" i="94" s="1"/>
  <c r="G75" i="94"/>
  <c r="H75" i="94"/>
  <c r="E53" i="94"/>
  <c r="M53" i="94" s="1"/>
  <c r="G53" i="94"/>
  <c r="H53" i="94"/>
  <c r="A53" i="94"/>
  <c r="I53" i="94" s="1"/>
  <c r="U124" i="93" l="1"/>
  <c r="P124" i="93"/>
  <c r="R101" i="94"/>
  <c r="J101" i="94"/>
  <c r="P87" i="94"/>
  <c r="N87" i="94"/>
  <c r="T96" i="94"/>
  <c r="N74" i="94"/>
  <c r="J74" i="94"/>
  <c r="P74" i="94"/>
  <c r="U74" i="94"/>
  <c r="V74" i="94"/>
  <c r="P84" i="94"/>
  <c r="V84" i="94"/>
  <c r="U84" i="94"/>
  <c r="J84" i="94"/>
  <c r="T84" i="94"/>
  <c r="N84" i="94"/>
  <c r="J63" i="93"/>
  <c r="U63" i="93"/>
  <c r="V63" i="93"/>
  <c r="P60" i="94"/>
  <c r="R60" i="94"/>
  <c r="V60" i="94"/>
  <c r="N60" i="94"/>
  <c r="P113" i="93"/>
  <c r="N113" i="93"/>
  <c r="V113" i="93"/>
  <c r="N80" i="94"/>
  <c r="R80" i="94"/>
  <c r="V80" i="94"/>
  <c r="R61" i="94"/>
  <c r="V61" i="94"/>
  <c r="U83" i="94"/>
  <c r="T83" i="94"/>
  <c r="V83" i="94"/>
  <c r="N43" i="93"/>
  <c r="R43" i="93"/>
  <c r="P62" i="94"/>
  <c r="N62" i="94"/>
  <c r="V62" i="94"/>
  <c r="R98" i="94"/>
  <c r="J98" i="94"/>
  <c r="P98" i="94"/>
  <c r="V98" i="94"/>
  <c r="N96" i="94"/>
  <c r="N124" i="93"/>
  <c r="P115" i="93"/>
  <c r="U56" i="94"/>
  <c r="T101" i="94"/>
  <c r="N56" i="94"/>
  <c r="V56" i="94"/>
  <c r="V87" i="94"/>
  <c r="U81" i="94"/>
  <c r="R87" i="93"/>
  <c r="J56" i="94"/>
  <c r="R87" i="94"/>
  <c r="P81" i="94"/>
  <c r="P87" i="93"/>
  <c r="P70" i="94"/>
  <c r="V70" i="94"/>
  <c r="J70" i="94"/>
  <c r="N70" i="94"/>
  <c r="R70" i="94"/>
  <c r="J109" i="93"/>
  <c r="V109" i="93"/>
  <c r="T117" i="93"/>
  <c r="R117" i="93"/>
  <c r="U117" i="93"/>
  <c r="V117" i="93"/>
  <c r="J117" i="93"/>
  <c r="N117" i="93"/>
  <c r="P117" i="93"/>
  <c r="T65" i="94"/>
  <c r="V65" i="94"/>
  <c r="P54" i="94"/>
  <c r="N54" i="94"/>
  <c r="R54" i="94"/>
  <c r="V54" i="94"/>
  <c r="J54" i="94"/>
  <c r="N100" i="94"/>
  <c r="U100" i="94"/>
  <c r="T100" i="94"/>
  <c r="V100" i="94"/>
  <c r="J100" i="94"/>
  <c r="P100" i="94"/>
  <c r="R100" i="94"/>
  <c r="R69" i="93"/>
  <c r="J69" i="93"/>
  <c r="T69" i="93"/>
  <c r="N69" i="93"/>
  <c r="P69" i="93"/>
  <c r="N59" i="93"/>
  <c r="J59" i="93"/>
  <c r="J122" i="93"/>
  <c r="P122" i="93"/>
  <c r="R122" i="93"/>
  <c r="T122" i="93"/>
  <c r="U122" i="93"/>
  <c r="V122" i="93"/>
  <c r="J90" i="94"/>
  <c r="V90" i="94"/>
  <c r="N90" i="94"/>
  <c r="P90" i="94"/>
  <c r="T90" i="94"/>
  <c r="U90" i="94"/>
  <c r="J49" i="93"/>
  <c r="V49" i="93"/>
  <c r="J71" i="94"/>
  <c r="V71" i="94"/>
  <c r="U89" i="94"/>
  <c r="P89" i="94"/>
  <c r="R89" i="94"/>
  <c r="V89" i="94"/>
  <c r="V54" i="93"/>
  <c r="R54" i="93"/>
  <c r="T54" i="93"/>
  <c r="U54" i="93"/>
  <c r="J50" i="93"/>
  <c r="U50" i="93"/>
  <c r="V50" i="93"/>
  <c r="N65" i="93"/>
  <c r="V65" i="93"/>
  <c r="T89" i="93"/>
  <c r="V89" i="93"/>
  <c r="N89" i="93"/>
  <c r="P89" i="93"/>
  <c r="R89" i="93"/>
  <c r="T125" i="93"/>
  <c r="J125" i="93"/>
  <c r="N125" i="93"/>
  <c r="P125" i="93"/>
  <c r="R125" i="93"/>
  <c r="U125" i="93"/>
  <c r="V125" i="93"/>
  <c r="R64" i="93"/>
  <c r="N64" i="93"/>
  <c r="R72" i="93"/>
  <c r="J72" i="93"/>
  <c r="P72" i="93"/>
  <c r="N82" i="93"/>
  <c r="J82" i="93"/>
  <c r="V82" i="93"/>
  <c r="U116" i="93"/>
  <c r="N116" i="93"/>
  <c r="P116" i="93"/>
  <c r="R116" i="93"/>
  <c r="T116" i="93"/>
  <c r="V116" i="93"/>
  <c r="J53" i="93"/>
  <c r="N53" i="93"/>
  <c r="P53" i="93"/>
  <c r="R53" i="93"/>
  <c r="T53" i="93"/>
  <c r="U53" i="93"/>
  <c r="N119" i="93"/>
  <c r="V119" i="93"/>
  <c r="N75" i="94"/>
  <c r="P75" i="94"/>
  <c r="T75" i="94"/>
  <c r="V75" i="94"/>
  <c r="J91" i="94"/>
  <c r="R91" i="94"/>
  <c r="T91" i="94"/>
  <c r="U91" i="94"/>
  <c r="V91" i="94"/>
  <c r="N91" i="94"/>
  <c r="R59" i="94"/>
  <c r="N59" i="94"/>
  <c r="V59" i="94"/>
  <c r="P59" i="94"/>
  <c r="T59" i="94"/>
  <c r="J68" i="93"/>
  <c r="P68" i="93"/>
  <c r="U80" i="93"/>
  <c r="T80" i="93"/>
  <c r="R80" i="93"/>
  <c r="J80" i="93"/>
  <c r="N80" i="93"/>
  <c r="P80" i="93"/>
  <c r="J41" i="93"/>
  <c r="N41" i="93"/>
  <c r="V41" i="93"/>
  <c r="R126" i="93"/>
  <c r="V126" i="93"/>
  <c r="P126" i="93"/>
  <c r="J126" i="93"/>
  <c r="N126" i="93"/>
  <c r="N71" i="93"/>
  <c r="P71" i="93"/>
  <c r="P64" i="94"/>
  <c r="N64" i="94"/>
  <c r="T64" i="94"/>
  <c r="U64" i="94"/>
  <c r="V64" i="94"/>
  <c r="J64" i="94"/>
  <c r="N92" i="94"/>
  <c r="J92" i="94"/>
  <c r="P92" i="94"/>
  <c r="R92" i="94"/>
  <c r="V92" i="94"/>
  <c r="T92" i="94"/>
  <c r="U92" i="94"/>
  <c r="N46" i="93"/>
  <c r="J46" i="93"/>
  <c r="U123" i="93"/>
  <c r="V123" i="93"/>
  <c r="J123" i="93"/>
  <c r="N123" i="93"/>
  <c r="P123" i="93"/>
  <c r="T123" i="93"/>
  <c r="R123" i="93"/>
  <c r="J121" i="93"/>
  <c r="T121" i="93"/>
  <c r="V121" i="93"/>
  <c r="J114" i="93"/>
  <c r="N114" i="93"/>
  <c r="P114" i="93"/>
  <c r="V114" i="93"/>
  <c r="R114" i="93"/>
  <c r="T114" i="93"/>
  <c r="U114" i="93"/>
  <c r="V66" i="94"/>
  <c r="T61" i="94"/>
  <c r="V88" i="94"/>
  <c r="R83" i="94"/>
  <c r="P43" i="93"/>
  <c r="R79" i="93"/>
  <c r="N115" i="93"/>
  <c r="U66" i="94"/>
  <c r="J62" i="94"/>
  <c r="P61" i="94"/>
  <c r="J60" i="94"/>
  <c r="V99" i="94"/>
  <c r="J96" i="94"/>
  <c r="T88" i="94"/>
  <c r="J87" i="94"/>
  <c r="P83" i="94"/>
  <c r="J80" i="94"/>
  <c r="J48" i="93"/>
  <c r="J43" i="93"/>
  <c r="V70" i="93"/>
  <c r="J79" i="93"/>
  <c r="J115" i="93"/>
  <c r="J113" i="93"/>
  <c r="N61" i="94"/>
  <c r="T99" i="94"/>
  <c r="R88" i="94"/>
  <c r="N83" i="94"/>
  <c r="V82" i="94"/>
  <c r="V61" i="93"/>
  <c r="V120" i="93"/>
  <c r="T66" i="94"/>
  <c r="T74" i="94"/>
  <c r="R66" i="94"/>
  <c r="U60" i="94"/>
  <c r="T56" i="94"/>
  <c r="N99" i="94"/>
  <c r="U98" i="94"/>
  <c r="U87" i="94"/>
  <c r="R84" i="94"/>
  <c r="U82" i="94"/>
  <c r="R45" i="93"/>
  <c r="U61" i="93"/>
  <c r="V124" i="93"/>
  <c r="U120" i="93"/>
  <c r="V118" i="93"/>
  <c r="V115" i="93"/>
  <c r="U113" i="93"/>
  <c r="R74" i="94"/>
  <c r="P66" i="94"/>
  <c r="J61" i="94"/>
  <c r="T60" i="94"/>
  <c r="R56" i="94"/>
  <c r="V101" i="94"/>
  <c r="T98" i="94"/>
  <c r="V96" i="94"/>
  <c r="J88" i="94"/>
  <c r="T87" i="94"/>
  <c r="J83" i="94"/>
  <c r="T82" i="94"/>
  <c r="V81" i="94"/>
  <c r="N45" i="93"/>
  <c r="N66" i="93"/>
  <c r="T61" i="93"/>
  <c r="R60" i="93"/>
  <c r="R108" i="93"/>
  <c r="T124" i="93"/>
  <c r="T120" i="93"/>
  <c r="N118" i="93"/>
  <c r="U115" i="93"/>
  <c r="T113" i="93"/>
  <c r="N66" i="94"/>
  <c r="V97" i="94"/>
  <c r="P82" i="94"/>
  <c r="P61" i="93"/>
  <c r="T87" i="93"/>
  <c r="R124" i="93"/>
  <c r="T115" i="93"/>
  <c r="R113" i="93"/>
  <c r="V55" i="94"/>
  <c r="V63" i="94"/>
  <c r="R62" i="94"/>
  <c r="P101" i="94"/>
  <c r="N98" i="94"/>
  <c r="R97" i="94"/>
  <c r="R96" i="94"/>
  <c r="N82" i="94"/>
  <c r="R81" i="94"/>
  <c r="T80" i="94"/>
  <c r="T67" i="93"/>
  <c r="N61" i="93"/>
  <c r="J106" i="93"/>
  <c r="J120" i="93"/>
  <c r="J118" i="93"/>
  <c r="P72" i="94"/>
  <c r="J72" i="94"/>
  <c r="N72" i="94"/>
  <c r="U57" i="94"/>
  <c r="R57" i="94"/>
  <c r="T57" i="94"/>
  <c r="V57" i="94"/>
  <c r="R58" i="94"/>
  <c r="T58" i="94"/>
  <c r="U58" i="94"/>
  <c r="V58" i="94"/>
  <c r="N58" i="94"/>
  <c r="J58" i="94"/>
  <c r="P58" i="94"/>
  <c r="R85" i="94"/>
  <c r="J85" i="94"/>
  <c r="N85" i="94"/>
  <c r="P85" i="94"/>
  <c r="V85" i="94"/>
  <c r="V72" i="94"/>
  <c r="U72" i="94"/>
  <c r="N127" i="93"/>
  <c r="P127" i="93"/>
  <c r="R127" i="93"/>
  <c r="T127" i="93"/>
  <c r="U127" i="93"/>
  <c r="V127" i="93"/>
  <c r="J127" i="93"/>
  <c r="U121" i="93"/>
  <c r="J119" i="93"/>
  <c r="R121" i="93"/>
  <c r="U126" i="93"/>
  <c r="J124" i="93"/>
  <c r="N122" i="93"/>
  <c r="P121" i="93"/>
  <c r="R120" i="93"/>
  <c r="T119" i="93"/>
  <c r="U118" i="93"/>
  <c r="J116" i="93"/>
  <c r="U119" i="93"/>
  <c r="T126" i="93"/>
  <c r="N121" i="93"/>
  <c r="P120" i="93"/>
  <c r="R119" i="93"/>
  <c r="T118" i="93"/>
  <c r="P119" i="93"/>
  <c r="R118" i="93"/>
  <c r="U112" i="93"/>
  <c r="T112" i="93"/>
  <c r="R112" i="93"/>
  <c r="P112" i="93"/>
  <c r="N112" i="93"/>
  <c r="J112" i="93"/>
  <c r="V112" i="93"/>
  <c r="T99" i="93"/>
  <c r="V99" i="93"/>
  <c r="R99" i="93"/>
  <c r="J102" i="93"/>
  <c r="V102" i="93"/>
  <c r="U96" i="93"/>
  <c r="N96" i="93"/>
  <c r="V96" i="93"/>
  <c r="U109" i="93"/>
  <c r="N109" i="93"/>
  <c r="V105" i="93"/>
  <c r="U106" i="93"/>
  <c r="V98" i="93"/>
  <c r="U108" i="93"/>
  <c r="T106" i="93"/>
  <c r="U98" i="93"/>
  <c r="T108" i="93"/>
  <c r="R106" i="93"/>
  <c r="T98" i="93"/>
  <c r="J98" i="93"/>
  <c r="P45" i="93"/>
  <c r="T41" i="93"/>
  <c r="N72" i="93"/>
  <c r="J71" i="93"/>
  <c r="R67" i="93"/>
  <c r="J66" i="93"/>
  <c r="J64" i="93"/>
  <c r="P60" i="93"/>
  <c r="V85" i="93"/>
  <c r="P79" i="93"/>
  <c r="P85" i="93"/>
  <c r="V66" i="93"/>
  <c r="U66" i="93"/>
  <c r="R84" i="93"/>
  <c r="U78" i="93"/>
  <c r="T109" i="93"/>
  <c r="P54" i="93"/>
  <c r="V44" i="93"/>
  <c r="V55" i="93"/>
  <c r="N54" i="93"/>
  <c r="T44" i="93"/>
  <c r="U71" i="93"/>
  <c r="R70" i="93"/>
  <c r="T88" i="93"/>
  <c r="T86" i="93"/>
  <c r="V79" i="93"/>
  <c r="T78" i="93"/>
  <c r="R109" i="93"/>
  <c r="U105" i="93"/>
  <c r="R98" i="93"/>
  <c r="V95" i="93"/>
  <c r="V71" i="93"/>
  <c r="T70" i="93"/>
  <c r="N42" i="93"/>
  <c r="T66" i="93"/>
  <c r="R55" i="93"/>
  <c r="J54" i="93"/>
  <c r="R52" i="93"/>
  <c r="U48" i="93"/>
  <c r="V45" i="93"/>
  <c r="R44" i="93"/>
  <c r="V72" i="93"/>
  <c r="T71" i="93"/>
  <c r="N70" i="93"/>
  <c r="R66" i="93"/>
  <c r="V64" i="93"/>
  <c r="V62" i="93"/>
  <c r="V60" i="93"/>
  <c r="R88" i="93"/>
  <c r="N86" i="93"/>
  <c r="J84" i="93"/>
  <c r="V80" i="93"/>
  <c r="U79" i="93"/>
  <c r="R78" i="93"/>
  <c r="P109" i="93"/>
  <c r="V106" i="93"/>
  <c r="T105" i="93"/>
  <c r="J95" i="93"/>
  <c r="N55" i="93"/>
  <c r="P48" i="93"/>
  <c r="U45" i="93"/>
  <c r="N44" i="93"/>
  <c r="T72" i="93"/>
  <c r="R71" i="93"/>
  <c r="V67" i="93"/>
  <c r="P64" i="93"/>
  <c r="U60" i="93"/>
  <c r="P88" i="93"/>
  <c r="T79" i="93"/>
  <c r="V90" i="93"/>
  <c r="U102" i="93"/>
  <c r="V101" i="93"/>
  <c r="V100" i="93"/>
  <c r="U51" i="93"/>
  <c r="R63" i="93"/>
  <c r="T62" i="93"/>
  <c r="V91" i="93"/>
  <c r="U90" i="93"/>
  <c r="N88" i="93"/>
  <c r="U82" i="93"/>
  <c r="V81" i="93"/>
  <c r="N78" i="93"/>
  <c r="P108" i="93"/>
  <c r="T102" i="93"/>
  <c r="U101" i="93"/>
  <c r="U100" i="93"/>
  <c r="P99" i="93"/>
  <c r="V46" i="93"/>
  <c r="T63" i="93"/>
  <c r="U62" i="93"/>
  <c r="T51" i="93"/>
  <c r="V42" i="93"/>
  <c r="P63" i="93"/>
  <c r="R62" i="93"/>
  <c r="T91" i="93"/>
  <c r="T90" i="93"/>
  <c r="J88" i="93"/>
  <c r="J87" i="93"/>
  <c r="V83" i="93"/>
  <c r="T82" i="93"/>
  <c r="R81" i="93"/>
  <c r="N108" i="93"/>
  <c r="R102" i="93"/>
  <c r="T101" i="93"/>
  <c r="T100" i="93"/>
  <c r="V97" i="93"/>
  <c r="V51" i="93"/>
  <c r="V47" i="93"/>
  <c r="R46" i="93"/>
  <c r="V59" i="93"/>
  <c r="R91" i="93"/>
  <c r="R90" i="93"/>
  <c r="T83" i="93"/>
  <c r="R82" i="93"/>
  <c r="P81" i="93"/>
  <c r="V103" i="93"/>
  <c r="P102" i="93"/>
  <c r="R101" i="93"/>
  <c r="R100" i="93"/>
  <c r="U97" i="93"/>
  <c r="T46" i="93"/>
  <c r="V43" i="93"/>
  <c r="U42" i="93"/>
  <c r="V68" i="93"/>
  <c r="V52" i="93"/>
  <c r="P51" i="93"/>
  <c r="U43" i="93"/>
  <c r="T42" i="93"/>
  <c r="T59" i="93"/>
  <c r="N91" i="93"/>
  <c r="P90" i="93"/>
  <c r="V87" i="93"/>
  <c r="V86" i="93"/>
  <c r="N83" i="93"/>
  <c r="P82" i="93"/>
  <c r="N81" i="93"/>
  <c r="V77" i="93"/>
  <c r="V107" i="93"/>
  <c r="P103" i="93"/>
  <c r="N102" i="93"/>
  <c r="P101" i="93"/>
  <c r="P100" i="93"/>
  <c r="T97" i="93"/>
  <c r="P95" i="93"/>
  <c r="U46" i="93"/>
  <c r="R51" i="93"/>
  <c r="N63" i="93"/>
  <c r="P62" i="93"/>
  <c r="R47" i="93"/>
  <c r="P46" i="93"/>
  <c r="V69" i="93"/>
  <c r="U68" i="93"/>
  <c r="N62" i="93"/>
  <c r="V53" i="93"/>
  <c r="T52" i="93"/>
  <c r="J51" i="93"/>
  <c r="V48" i="93"/>
  <c r="N47" i="93"/>
  <c r="T43" i="93"/>
  <c r="R42" i="93"/>
  <c r="V73" i="93"/>
  <c r="U69" i="93"/>
  <c r="R68" i="93"/>
  <c r="R59" i="93"/>
  <c r="N90" i="93"/>
  <c r="V88" i="93"/>
  <c r="U87" i="93"/>
  <c r="U86" i="93"/>
  <c r="V84" i="93"/>
  <c r="V78" i="93"/>
  <c r="T77" i="93"/>
  <c r="V108" i="93"/>
  <c r="J103" i="93"/>
  <c r="N101" i="93"/>
  <c r="N100" i="93"/>
  <c r="J91" i="93"/>
  <c r="J83" i="93"/>
  <c r="P77" i="93"/>
  <c r="U104" i="93"/>
  <c r="J104" i="93"/>
  <c r="N104" i="93"/>
  <c r="P104" i="93"/>
  <c r="R104" i="93"/>
  <c r="V104" i="93"/>
  <c r="T104" i="93"/>
  <c r="P107" i="93"/>
  <c r="N107" i="93"/>
  <c r="P106" i="93"/>
  <c r="R105" i="93"/>
  <c r="U103" i="93"/>
  <c r="N99" i="93"/>
  <c r="P98" i="93"/>
  <c r="R97" i="93"/>
  <c r="T96" i="93"/>
  <c r="U95" i="93"/>
  <c r="P105" i="93"/>
  <c r="T103" i="93"/>
  <c r="P97" i="93"/>
  <c r="R96" i="93"/>
  <c r="T95" i="93"/>
  <c r="J107" i="93"/>
  <c r="N105" i="93"/>
  <c r="R103" i="93"/>
  <c r="J99" i="93"/>
  <c r="N97" i="93"/>
  <c r="P96" i="93"/>
  <c r="R95" i="93"/>
  <c r="U107" i="93"/>
  <c r="U99" i="93"/>
  <c r="T107" i="93"/>
  <c r="J96" i="93"/>
  <c r="U94" i="93"/>
  <c r="T94" i="93"/>
  <c r="R94" i="93"/>
  <c r="P94" i="93"/>
  <c r="N94" i="93"/>
  <c r="J94" i="93"/>
  <c r="V94" i="93"/>
  <c r="U85" i="93"/>
  <c r="U77" i="93"/>
  <c r="R86" i="93"/>
  <c r="T85" i="93"/>
  <c r="U84" i="93"/>
  <c r="U91" i="93"/>
  <c r="J89" i="93"/>
  <c r="P86" i="93"/>
  <c r="R85" i="93"/>
  <c r="T84" i="93"/>
  <c r="U83" i="93"/>
  <c r="J81" i="93"/>
  <c r="P78" i="93"/>
  <c r="R77" i="93"/>
  <c r="U89" i="93"/>
  <c r="N85" i="93"/>
  <c r="P84" i="93"/>
  <c r="R83" i="93"/>
  <c r="U81" i="93"/>
  <c r="N77" i="93"/>
  <c r="T76" i="93"/>
  <c r="R76" i="93"/>
  <c r="P76" i="93"/>
  <c r="N76" i="93"/>
  <c r="V76" i="93"/>
  <c r="U76" i="93"/>
  <c r="J76" i="93"/>
  <c r="J73" i="93"/>
  <c r="P70" i="93"/>
  <c r="T68" i="93"/>
  <c r="U67" i="93"/>
  <c r="J65" i="93"/>
  <c r="R61" i="93"/>
  <c r="T60" i="93"/>
  <c r="U59" i="93"/>
  <c r="U73" i="93"/>
  <c r="U65" i="93"/>
  <c r="T73" i="93"/>
  <c r="U72" i="93"/>
  <c r="J70" i="93"/>
  <c r="N68" i="93"/>
  <c r="P67" i="93"/>
  <c r="T65" i="93"/>
  <c r="U64" i="93"/>
  <c r="N60" i="93"/>
  <c r="P59" i="93"/>
  <c r="R73" i="93"/>
  <c r="N67" i="93"/>
  <c r="R65" i="93"/>
  <c r="T64" i="93"/>
  <c r="P73" i="93"/>
  <c r="P65" i="93"/>
  <c r="R58" i="93"/>
  <c r="P58" i="93"/>
  <c r="N58" i="93"/>
  <c r="J58" i="93"/>
  <c r="V58" i="93"/>
  <c r="U58" i="93"/>
  <c r="T58" i="93"/>
  <c r="J55" i="93"/>
  <c r="P52" i="93"/>
  <c r="T50" i="93"/>
  <c r="U49" i="93"/>
  <c r="J47" i="93"/>
  <c r="P44" i="93"/>
  <c r="U41" i="93"/>
  <c r="R50" i="93"/>
  <c r="T49" i="93"/>
  <c r="N52" i="93"/>
  <c r="U55" i="93"/>
  <c r="P50" i="93"/>
  <c r="R49" i="93"/>
  <c r="T48" i="93"/>
  <c r="U47" i="93"/>
  <c r="J45" i="93"/>
  <c r="P42" i="93"/>
  <c r="R41" i="93"/>
  <c r="T55" i="93"/>
  <c r="J52" i="93"/>
  <c r="N50" i="93"/>
  <c r="P49" i="93"/>
  <c r="R48" i="93"/>
  <c r="T47" i="93"/>
  <c r="J44" i="93"/>
  <c r="P41" i="93"/>
  <c r="N49" i="93"/>
  <c r="N40" i="93"/>
  <c r="U40" i="93"/>
  <c r="J40" i="93"/>
  <c r="V40" i="93"/>
  <c r="P40" i="93"/>
  <c r="R40" i="93"/>
  <c r="N86" i="94"/>
  <c r="V86" i="94"/>
  <c r="P86" i="94"/>
  <c r="R86" i="94"/>
  <c r="T86" i="94"/>
  <c r="U86" i="94"/>
  <c r="J86" i="94"/>
  <c r="N101" i="94"/>
  <c r="U97" i="94"/>
  <c r="P99" i="94"/>
  <c r="T97" i="94"/>
  <c r="U96" i="94"/>
  <c r="P91" i="94"/>
  <c r="R90" i="94"/>
  <c r="T89" i="94"/>
  <c r="U88" i="94"/>
  <c r="R82" i="94"/>
  <c r="T81" i="94"/>
  <c r="U80" i="94"/>
  <c r="P97" i="94"/>
  <c r="U101" i="94"/>
  <c r="J99" i="94"/>
  <c r="N97" i="94"/>
  <c r="N89" i="94"/>
  <c r="P88" i="94"/>
  <c r="U85" i="94"/>
  <c r="N81" i="94"/>
  <c r="P80" i="94"/>
  <c r="T85" i="94"/>
  <c r="U99" i="94"/>
  <c r="J89" i="94"/>
  <c r="V79" i="94"/>
  <c r="U79" i="94"/>
  <c r="T79" i="94"/>
  <c r="N79" i="94"/>
  <c r="R79" i="94"/>
  <c r="P79" i="94"/>
  <c r="J79" i="94"/>
  <c r="U73" i="94"/>
  <c r="J73" i="94"/>
  <c r="N73" i="94"/>
  <c r="P73" i="94"/>
  <c r="R73" i="94"/>
  <c r="V73" i="94"/>
  <c r="T73" i="94"/>
  <c r="U63" i="94"/>
  <c r="P57" i="94"/>
  <c r="T55" i="94"/>
  <c r="U54" i="94"/>
  <c r="T72" i="94"/>
  <c r="U71" i="94"/>
  <c r="R65" i="94"/>
  <c r="R72" i="94"/>
  <c r="T71" i="94"/>
  <c r="U70" i="94"/>
  <c r="P65" i="94"/>
  <c r="R64" i="94"/>
  <c r="T63" i="94"/>
  <c r="U62" i="94"/>
  <c r="J75" i="94"/>
  <c r="R71" i="94"/>
  <c r="T70" i="94"/>
  <c r="N65" i="94"/>
  <c r="R63" i="94"/>
  <c r="T62" i="94"/>
  <c r="U61" i="94"/>
  <c r="J59" i="94"/>
  <c r="N57" i="94"/>
  <c r="R55" i="94"/>
  <c r="T54" i="94"/>
  <c r="P71" i="94"/>
  <c r="P63" i="94"/>
  <c r="P55" i="94"/>
  <c r="U75" i="94"/>
  <c r="N71" i="94"/>
  <c r="J65" i="94"/>
  <c r="N63" i="94"/>
  <c r="U59" i="94"/>
  <c r="J57" i="94"/>
  <c r="N55" i="94"/>
  <c r="R75" i="94"/>
  <c r="U65" i="94"/>
  <c r="J55" i="94"/>
  <c r="R53" i="94"/>
  <c r="V53" i="94"/>
  <c r="U53" i="94"/>
  <c r="P53" i="94"/>
  <c r="N53" i="94"/>
  <c r="T53" i="94"/>
  <c r="J53" i="94"/>
  <c r="A29" i="94"/>
  <c r="I29" i="94" s="1"/>
  <c r="J29" i="94" s="1"/>
  <c r="E29" i="94"/>
  <c r="M29" i="94" s="1"/>
  <c r="G29" i="94"/>
  <c r="H29" i="94"/>
  <c r="A30" i="94"/>
  <c r="I30" i="94" s="1"/>
  <c r="E30" i="94"/>
  <c r="M30" i="94" s="1"/>
  <c r="G30" i="94"/>
  <c r="H30" i="94"/>
  <c r="A31" i="94"/>
  <c r="I31" i="94" s="1"/>
  <c r="E31" i="94"/>
  <c r="M31" i="94" s="1"/>
  <c r="G31" i="94"/>
  <c r="H31" i="94"/>
  <c r="A32" i="94"/>
  <c r="I32" i="94" s="1"/>
  <c r="E32" i="94"/>
  <c r="M32" i="94" s="1"/>
  <c r="G32" i="94"/>
  <c r="H32" i="94"/>
  <c r="A33" i="94"/>
  <c r="I33" i="94" s="1"/>
  <c r="E33" i="94"/>
  <c r="M33" i="94" s="1"/>
  <c r="G33" i="94"/>
  <c r="H33" i="94"/>
  <c r="A34" i="94"/>
  <c r="I34" i="94" s="1"/>
  <c r="E34" i="94"/>
  <c r="M34" i="94" s="1"/>
  <c r="G34" i="94"/>
  <c r="H34" i="94"/>
  <c r="A35" i="94"/>
  <c r="I35" i="94" s="1"/>
  <c r="R35" i="94" s="1"/>
  <c r="E35" i="94"/>
  <c r="M35" i="94" s="1"/>
  <c r="G35" i="94"/>
  <c r="H35" i="94"/>
  <c r="A36" i="94"/>
  <c r="I36" i="94" s="1"/>
  <c r="N36" i="94" s="1"/>
  <c r="E36" i="94"/>
  <c r="M36" i="94" s="1"/>
  <c r="G36" i="94"/>
  <c r="H36" i="94"/>
  <c r="A37" i="94"/>
  <c r="I37" i="94" s="1"/>
  <c r="E37" i="94"/>
  <c r="M37" i="94" s="1"/>
  <c r="G37" i="94"/>
  <c r="H37" i="94"/>
  <c r="A38" i="94"/>
  <c r="I38" i="94" s="1"/>
  <c r="E38" i="94"/>
  <c r="M38" i="94" s="1"/>
  <c r="G38" i="94"/>
  <c r="H38" i="94"/>
  <c r="A39" i="94"/>
  <c r="I39" i="94" s="1"/>
  <c r="E39" i="94"/>
  <c r="M39" i="94" s="1"/>
  <c r="G39" i="94"/>
  <c r="H39" i="94"/>
  <c r="A40" i="94"/>
  <c r="I40" i="94" s="1"/>
  <c r="E40" i="94"/>
  <c r="M40" i="94" s="1"/>
  <c r="G40" i="94"/>
  <c r="H40" i="94"/>
  <c r="A41" i="94"/>
  <c r="I41" i="94" s="1"/>
  <c r="E41" i="94"/>
  <c r="M41" i="94" s="1"/>
  <c r="G41" i="94"/>
  <c r="H41" i="94"/>
  <c r="A45" i="94"/>
  <c r="I45" i="94" s="1"/>
  <c r="N45" i="94" s="1"/>
  <c r="E45" i="94"/>
  <c r="M45" i="94" s="1"/>
  <c r="G45" i="94"/>
  <c r="H45" i="94"/>
  <c r="A46" i="94"/>
  <c r="I46" i="94" s="1"/>
  <c r="J46" i="94" s="1"/>
  <c r="E46" i="94"/>
  <c r="M46" i="94" s="1"/>
  <c r="G46" i="94"/>
  <c r="H46" i="94"/>
  <c r="A47" i="94"/>
  <c r="I47" i="94" s="1"/>
  <c r="E47" i="94"/>
  <c r="M47" i="94" s="1"/>
  <c r="G47" i="94"/>
  <c r="H47" i="94"/>
  <c r="A48" i="94"/>
  <c r="I48" i="94" s="1"/>
  <c r="E48" i="94"/>
  <c r="M48" i="94" s="1"/>
  <c r="G48" i="94"/>
  <c r="H48" i="94"/>
  <c r="A49" i="94"/>
  <c r="I49" i="94" s="1"/>
  <c r="R49" i="94" s="1"/>
  <c r="E49" i="94"/>
  <c r="M49" i="94" s="1"/>
  <c r="G49" i="94"/>
  <c r="H49" i="94"/>
  <c r="A50" i="94"/>
  <c r="I50" i="94" s="1"/>
  <c r="E50" i="94"/>
  <c r="M50" i="94" s="1"/>
  <c r="G50" i="94"/>
  <c r="H50" i="94"/>
  <c r="E28" i="94"/>
  <c r="M28" i="94" s="1"/>
  <c r="G28" i="94"/>
  <c r="H28" i="94"/>
  <c r="A28" i="94"/>
  <c r="I28" i="94"/>
  <c r="T28" i="94" s="1"/>
  <c r="A23" i="93"/>
  <c r="I23" i="93" s="1"/>
  <c r="N23" i="93" s="1"/>
  <c r="E23" i="93"/>
  <c r="M23" i="93" s="1"/>
  <c r="G23" i="93"/>
  <c r="H23" i="93"/>
  <c r="A24" i="93"/>
  <c r="I24" i="93" s="1"/>
  <c r="U24" i="93" s="1"/>
  <c r="E24" i="93"/>
  <c r="M24" i="93" s="1"/>
  <c r="G24" i="93"/>
  <c r="H24" i="93"/>
  <c r="A25" i="93"/>
  <c r="I25" i="93" s="1"/>
  <c r="E25" i="93"/>
  <c r="M25" i="93" s="1"/>
  <c r="G25" i="93"/>
  <c r="H25" i="93"/>
  <c r="A26" i="93"/>
  <c r="I26" i="93" s="1"/>
  <c r="E26" i="93"/>
  <c r="M26" i="93" s="1"/>
  <c r="G26" i="93"/>
  <c r="H26" i="93"/>
  <c r="A27" i="93"/>
  <c r="I27" i="93" s="1"/>
  <c r="J27" i="93" s="1"/>
  <c r="E27" i="93"/>
  <c r="M27" i="93" s="1"/>
  <c r="G27" i="93"/>
  <c r="H27" i="93"/>
  <c r="A28" i="93"/>
  <c r="I28" i="93" s="1"/>
  <c r="R28" i="93" s="1"/>
  <c r="E28" i="93"/>
  <c r="M28" i="93" s="1"/>
  <c r="G28" i="93"/>
  <c r="H28" i="93"/>
  <c r="A29" i="93"/>
  <c r="I29" i="93" s="1"/>
  <c r="E29" i="93"/>
  <c r="M29" i="93" s="1"/>
  <c r="G29" i="93"/>
  <c r="H29" i="93"/>
  <c r="A30" i="93"/>
  <c r="I30" i="93" s="1"/>
  <c r="E30" i="93"/>
  <c r="M30" i="93" s="1"/>
  <c r="G30" i="93"/>
  <c r="H30" i="93"/>
  <c r="A31" i="93"/>
  <c r="I31" i="93" s="1"/>
  <c r="N31" i="93" s="1"/>
  <c r="E31" i="93"/>
  <c r="M31" i="93" s="1"/>
  <c r="G31" i="93"/>
  <c r="H31" i="93"/>
  <c r="A32" i="93"/>
  <c r="I32" i="93" s="1"/>
  <c r="J32" i="93" s="1"/>
  <c r="E32" i="93"/>
  <c r="M32" i="93" s="1"/>
  <c r="G32" i="93"/>
  <c r="H32" i="93"/>
  <c r="A33" i="93"/>
  <c r="I33" i="93" s="1"/>
  <c r="E33" i="93"/>
  <c r="M33" i="93" s="1"/>
  <c r="G33" i="93"/>
  <c r="H33" i="93"/>
  <c r="A34" i="93"/>
  <c r="I34" i="93" s="1"/>
  <c r="U34" i="93" s="1"/>
  <c r="E34" i="93"/>
  <c r="M34" i="93" s="1"/>
  <c r="G34" i="93"/>
  <c r="H34" i="93"/>
  <c r="A35" i="93"/>
  <c r="I35" i="93" s="1"/>
  <c r="N35" i="93" s="1"/>
  <c r="E35" i="93"/>
  <c r="M35" i="93" s="1"/>
  <c r="G35" i="93"/>
  <c r="H35" i="93"/>
  <c r="A36" i="93"/>
  <c r="I36" i="93" s="1"/>
  <c r="N36" i="93" s="1"/>
  <c r="E36" i="93"/>
  <c r="M36" i="93" s="1"/>
  <c r="G36" i="93"/>
  <c r="H36" i="93"/>
  <c r="A37" i="93"/>
  <c r="I37" i="93" s="1"/>
  <c r="E37" i="93"/>
  <c r="M37" i="93" s="1"/>
  <c r="G37" i="93"/>
  <c r="H37" i="93"/>
  <c r="E22" i="93"/>
  <c r="M22" i="93" s="1"/>
  <c r="G22" i="93"/>
  <c r="H22" i="93"/>
  <c r="A22" i="93"/>
  <c r="I22" i="93" s="1"/>
  <c r="T22" i="93" s="1"/>
  <c r="A4" i="96"/>
  <c r="F4" i="96" s="1"/>
  <c r="A15" i="94"/>
  <c r="I15" i="94" s="1"/>
  <c r="J15" i="94" s="1"/>
  <c r="G15" i="94"/>
  <c r="H15" i="94"/>
  <c r="A16" i="94"/>
  <c r="I16" i="94" s="1"/>
  <c r="G16" i="94"/>
  <c r="H16" i="94"/>
  <c r="A20" i="94"/>
  <c r="I20" i="94" s="1"/>
  <c r="E20" i="94"/>
  <c r="M20" i="94" s="1"/>
  <c r="G20" i="94"/>
  <c r="H20" i="94"/>
  <c r="A21" i="94"/>
  <c r="I21" i="94" s="1"/>
  <c r="E21" i="94"/>
  <c r="M21" i="94" s="1"/>
  <c r="G21" i="94"/>
  <c r="H21" i="94"/>
  <c r="A22" i="94"/>
  <c r="I22" i="94" s="1"/>
  <c r="E22" i="94"/>
  <c r="M22" i="94" s="1"/>
  <c r="G22" i="94"/>
  <c r="H22" i="94"/>
  <c r="A23" i="94"/>
  <c r="I23" i="94" s="1"/>
  <c r="E23" i="94"/>
  <c r="M23" i="94" s="1"/>
  <c r="G23" i="94"/>
  <c r="H23" i="94"/>
  <c r="A24" i="94"/>
  <c r="I24" i="94" s="1"/>
  <c r="E24" i="94"/>
  <c r="M24" i="94" s="1"/>
  <c r="G24" i="94"/>
  <c r="H24" i="94"/>
  <c r="A25" i="94"/>
  <c r="I25" i="94" s="1"/>
  <c r="E25" i="94"/>
  <c r="M25" i="94" s="1"/>
  <c r="G25" i="94"/>
  <c r="H25" i="94"/>
  <c r="N24" i="94" l="1"/>
  <c r="V24" i="94"/>
  <c r="T24" i="94"/>
  <c r="U24" i="94"/>
  <c r="J24" i="94"/>
  <c r="P24" i="94"/>
  <c r="R24" i="94"/>
  <c r="N16" i="94"/>
  <c r="P16" i="94"/>
  <c r="R16" i="94"/>
  <c r="T16" i="94"/>
  <c r="U16" i="94"/>
  <c r="J16" i="94"/>
  <c r="V16" i="94"/>
  <c r="U25" i="94"/>
  <c r="V25" i="94"/>
  <c r="J25" i="94"/>
  <c r="T25" i="94"/>
  <c r="P25" i="94"/>
  <c r="R25" i="94"/>
  <c r="V15" i="94"/>
  <c r="U15" i="94"/>
  <c r="T15" i="94"/>
  <c r="R15" i="94"/>
  <c r="N15" i="94"/>
  <c r="T34" i="94"/>
  <c r="N34" i="94"/>
  <c r="J34" i="94"/>
  <c r="J38" i="94"/>
  <c r="U38" i="94"/>
  <c r="J39" i="94"/>
  <c r="T39" i="94"/>
  <c r="P49" i="94"/>
  <c r="J49" i="94"/>
  <c r="R33" i="93"/>
  <c r="J33" i="93"/>
  <c r="J37" i="94"/>
  <c r="U37" i="94"/>
  <c r="U28" i="94"/>
  <c r="V49" i="94"/>
  <c r="T49" i="94"/>
  <c r="R34" i="94"/>
  <c r="J31" i="93"/>
  <c r="N49" i="94"/>
  <c r="J25" i="93"/>
  <c r="U25" i="93"/>
  <c r="J40" i="94"/>
  <c r="U40" i="94"/>
  <c r="V40" i="94"/>
  <c r="T40" i="94"/>
  <c r="N40" i="94"/>
  <c r="P40" i="94"/>
  <c r="R40" i="94"/>
  <c r="R30" i="93"/>
  <c r="V30" i="93"/>
  <c r="J32" i="94"/>
  <c r="P32" i="94"/>
  <c r="R32" i="94"/>
  <c r="T32" i="94"/>
  <c r="U32" i="94"/>
  <c r="V32" i="94"/>
  <c r="N32" i="94"/>
  <c r="V33" i="94"/>
  <c r="J33" i="94"/>
  <c r="P33" i="94"/>
  <c r="U33" i="94"/>
  <c r="N33" i="94"/>
  <c r="R33" i="94"/>
  <c r="T33" i="94"/>
  <c r="J48" i="94"/>
  <c r="V48" i="94"/>
  <c r="T48" i="94"/>
  <c r="N48" i="94"/>
  <c r="P48" i="94"/>
  <c r="R26" i="93"/>
  <c r="V26" i="93"/>
  <c r="U50" i="94"/>
  <c r="J50" i="94"/>
  <c r="V50" i="94"/>
  <c r="N50" i="94"/>
  <c r="P50" i="94"/>
  <c r="R50" i="94"/>
  <c r="T50" i="94"/>
  <c r="N41" i="94"/>
  <c r="P41" i="94"/>
  <c r="R41" i="94"/>
  <c r="T41" i="94"/>
  <c r="U41" i="94"/>
  <c r="J41" i="94"/>
  <c r="V41" i="94"/>
  <c r="T34" i="93"/>
  <c r="V39" i="94"/>
  <c r="V45" i="94"/>
  <c r="U39" i="94"/>
  <c r="V38" i="94"/>
  <c r="V37" i="94"/>
  <c r="V36" i="94"/>
  <c r="V35" i="94"/>
  <c r="P35" i="94"/>
  <c r="V31" i="93"/>
  <c r="U49" i="94"/>
  <c r="V46" i="94"/>
  <c r="J45" i="94"/>
  <c r="R39" i="94"/>
  <c r="T38" i="94"/>
  <c r="J36" i="94"/>
  <c r="N35" i="94"/>
  <c r="V34" i="94"/>
  <c r="T31" i="93"/>
  <c r="R32" i="93"/>
  <c r="P32" i="93"/>
  <c r="R31" i="93"/>
  <c r="R24" i="93"/>
  <c r="J35" i="94"/>
  <c r="P34" i="94"/>
  <c r="V29" i="94"/>
  <c r="U29" i="94"/>
  <c r="J47" i="94"/>
  <c r="V47" i="94"/>
  <c r="U47" i="94"/>
  <c r="T47" i="94"/>
  <c r="U48" i="94"/>
  <c r="R48" i="94"/>
  <c r="J30" i="94"/>
  <c r="T30" i="94"/>
  <c r="R30" i="94"/>
  <c r="J31" i="94"/>
  <c r="P31" i="94"/>
  <c r="T31" i="94"/>
  <c r="U31" i="94"/>
  <c r="N31" i="94"/>
  <c r="V30" i="94"/>
  <c r="V31" i="94"/>
  <c r="U30" i="94"/>
  <c r="R31" i="94"/>
  <c r="P30" i="94"/>
  <c r="J23" i="94"/>
  <c r="T23" i="94"/>
  <c r="U23" i="94"/>
  <c r="V23" i="94"/>
  <c r="J22" i="94"/>
  <c r="V22" i="94"/>
  <c r="V32" i="93"/>
  <c r="U27" i="93"/>
  <c r="T27" i="93"/>
  <c r="V33" i="93"/>
  <c r="U33" i="93"/>
  <c r="V27" i="93"/>
  <c r="R27" i="93"/>
  <c r="T33" i="93"/>
  <c r="P27" i="93"/>
  <c r="N27" i="93"/>
  <c r="P33" i="93"/>
  <c r="N33" i="93"/>
  <c r="V28" i="93"/>
  <c r="U35" i="93"/>
  <c r="P26" i="93"/>
  <c r="P25" i="93"/>
  <c r="T23" i="93"/>
  <c r="T26" i="93"/>
  <c r="V36" i="93"/>
  <c r="R35" i="93"/>
  <c r="N34" i="93"/>
  <c r="P30" i="93"/>
  <c r="N28" i="93"/>
  <c r="T36" i="93"/>
  <c r="P35" i="93"/>
  <c r="N30" i="93"/>
  <c r="J28" i="93"/>
  <c r="N26" i="93"/>
  <c r="N25" i="93"/>
  <c r="R23" i="93"/>
  <c r="P36" i="93"/>
  <c r="J36" i="93"/>
  <c r="J35" i="93"/>
  <c r="J30" i="93"/>
  <c r="J26" i="93"/>
  <c r="V24" i="93"/>
  <c r="J23" i="93"/>
  <c r="V35" i="93"/>
  <c r="V34" i="93"/>
  <c r="U30" i="93"/>
  <c r="U26" i="93"/>
  <c r="V25" i="93"/>
  <c r="P24" i="93"/>
  <c r="T30" i="93"/>
  <c r="T35" i="93"/>
  <c r="R34" i="93"/>
  <c r="P28" i="93"/>
  <c r="T25" i="93"/>
  <c r="V23" i="93"/>
  <c r="U46" i="94"/>
  <c r="P47" i="94"/>
  <c r="R46" i="94"/>
  <c r="T45" i="94"/>
  <c r="P39" i="94"/>
  <c r="R38" i="94"/>
  <c r="T37" i="94"/>
  <c r="U36" i="94"/>
  <c r="T29" i="94"/>
  <c r="N47" i="94"/>
  <c r="P46" i="94"/>
  <c r="R45" i="94"/>
  <c r="R29" i="94"/>
  <c r="R47" i="94"/>
  <c r="T46" i="94"/>
  <c r="U45" i="94"/>
  <c r="N39" i="94"/>
  <c r="P38" i="94"/>
  <c r="R37" i="94"/>
  <c r="T36" i="94"/>
  <c r="U35" i="94"/>
  <c r="N46" i="94"/>
  <c r="P45" i="94"/>
  <c r="N38" i="94"/>
  <c r="P37" i="94"/>
  <c r="R36" i="94"/>
  <c r="T35" i="94"/>
  <c r="U34" i="94"/>
  <c r="N30" i="94"/>
  <c r="P29" i="94"/>
  <c r="N37" i="94"/>
  <c r="P36" i="94"/>
  <c r="N29" i="94"/>
  <c r="J28" i="94"/>
  <c r="V28" i="94"/>
  <c r="N28" i="94"/>
  <c r="P28" i="94"/>
  <c r="R28" i="94"/>
  <c r="N29" i="93"/>
  <c r="P29" i="93"/>
  <c r="V29" i="93"/>
  <c r="R29" i="93"/>
  <c r="T29" i="93"/>
  <c r="U29" i="93"/>
  <c r="J29" i="93"/>
  <c r="V37" i="93"/>
  <c r="P37" i="93"/>
  <c r="R37" i="93"/>
  <c r="T37" i="93"/>
  <c r="U37" i="93"/>
  <c r="J37" i="93"/>
  <c r="N37" i="93"/>
  <c r="U32" i="93"/>
  <c r="P34" i="93"/>
  <c r="T32" i="93"/>
  <c r="U31" i="93"/>
  <c r="R25" i="93"/>
  <c r="T24" i="93"/>
  <c r="U23" i="93"/>
  <c r="U36" i="93"/>
  <c r="J34" i="93"/>
  <c r="N32" i="93"/>
  <c r="P31" i="93"/>
  <c r="U28" i="93"/>
  <c r="N24" i="93"/>
  <c r="P23" i="93"/>
  <c r="T28" i="93"/>
  <c r="R36" i="93"/>
  <c r="J24" i="93"/>
  <c r="U22" i="93"/>
  <c r="J22" i="93"/>
  <c r="V22" i="93"/>
  <c r="N22" i="93"/>
  <c r="P22" i="93"/>
  <c r="R22" i="93"/>
  <c r="B4" i="96"/>
  <c r="E4" i="96"/>
  <c r="C4" i="96"/>
  <c r="D4" i="96"/>
  <c r="P20" i="94"/>
  <c r="J20" i="94"/>
  <c r="N20" i="94"/>
  <c r="R20" i="94"/>
  <c r="T20" i="94"/>
  <c r="V20" i="94"/>
  <c r="N21" i="94"/>
  <c r="V21" i="94"/>
  <c r="J21" i="94"/>
  <c r="N25" i="94"/>
  <c r="U22" i="94"/>
  <c r="R23" i="94"/>
  <c r="T22" i="94"/>
  <c r="U21" i="94"/>
  <c r="P23" i="94"/>
  <c r="R22" i="94"/>
  <c r="T21" i="94"/>
  <c r="U20" i="94"/>
  <c r="P15" i="94"/>
  <c r="N23" i="94"/>
  <c r="P22" i="94"/>
  <c r="R21" i="94"/>
  <c r="N22" i="94"/>
  <c r="P21" i="94"/>
  <c r="A15" i="95" l="1"/>
  <c r="A14" i="95"/>
  <c r="A5" i="95"/>
  <c r="A4" i="95"/>
  <c r="P15" i="95"/>
  <c r="P14" i="95"/>
  <c r="N15" i="95"/>
  <c r="L15" i="95"/>
  <c r="J15" i="95"/>
  <c r="U15" i="95" s="1"/>
  <c r="H15" i="95"/>
  <c r="T15" i="95" s="1"/>
  <c r="F15" i="95"/>
  <c r="S15" i="95" s="1"/>
  <c r="D15" i="95"/>
  <c r="R15" i="95" s="1"/>
  <c r="B15" i="95"/>
  <c r="Q15" i="95" s="1"/>
  <c r="N14" i="95"/>
  <c r="L14" i="95"/>
  <c r="J14" i="95"/>
  <c r="U14" i="95" s="1"/>
  <c r="H14" i="95"/>
  <c r="T14" i="95" s="1"/>
  <c r="F14" i="95"/>
  <c r="S14" i="95" s="1"/>
  <c r="D14" i="95"/>
  <c r="R14" i="95" s="1"/>
  <c r="B14" i="95"/>
  <c r="Q14" i="95" s="1"/>
  <c r="N5" i="95"/>
  <c r="L5" i="95"/>
  <c r="J5" i="95"/>
  <c r="U5" i="95" s="1"/>
  <c r="H5" i="95"/>
  <c r="T5" i="95" s="1"/>
  <c r="F5" i="95"/>
  <c r="S5" i="95" s="1"/>
  <c r="D5" i="95"/>
  <c r="R5" i="95" s="1"/>
  <c r="B5" i="95"/>
  <c r="Q5" i="95" s="1"/>
  <c r="N4" i="95"/>
  <c r="L4" i="95"/>
  <c r="J4" i="95"/>
  <c r="U4" i="95" s="1"/>
  <c r="H4" i="95"/>
  <c r="T4" i="95" s="1"/>
  <c r="F4" i="95"/>
  <c r="S4" i="95" s="1"/>
  <c r="D4" i="95"/>
  <c r="R4" i="95" s="1"/>
  <c r="B4" i="95"/>
  <c r="Q4" i="95" s="1"/>
  <c r="H14" i="94"/>
  <c r="G14" i="94"/>
  <c r="A14" i="94"/>
  <c r="I14" i="94" s="1"/>
  <c r="H13" i="94"/>
  <c r="G13" i="94"/>
  <c r="A13" i="94"/>
  <c r="I13" i="94" s="1"/>
  <c r="H12" i="94"/>
  <c r="G12" i="94"/>
  <c r="A12" i="94"/>
  <c r="I12" i="94" s="1"/>
  <c r="H11" i="94"/>
  <c r="G11" i="94"/>
  <c r="A11" i="94"/>
  <c r="I11" i="94" s="1"/>
  <c r="H10" i="94"/>
  <c r="G10" i="94"/>
  <c r="A10" i="94"/>
  <c r="I10" i="94" s="1"/>
  <c r="H9" i="94"/>
  <c r="G9" i="94"/>
  <c r="A9" i="94"/>
  <c r="I9" i="94" s="1"/>
  <c r="H8" i="94"/>
  <c r="G8" i="94"/>
  <c r="A8" i="94"/>
  <c r="I8" i="94" s="1"/>
  <c r="H7" i="94"/>
  <c r="G7" i="94"/>
  <c r="A7" i="94"/>
  <c r="I7" i="94" s="1"/>
  <c r="H6" i="94"/>
  <c r="G6" i="94"/>
  <c r="A6" i="94"/>
  <c r="I6" i="94" s="1"/>
  <c r="H5" i="94"/>
  <c r="G5" i="94"/>
  <c r="A5" i="94"/>
  <c r="I5" i="94" s="1"/>
  <c r="H4" i="94"/>
  <c r="G4" i="94"/>
  <c r="A4" i="94"/>
  <c r="I4" i="94" s="1"/>
  <c r="H3" i="94"/>
  <c r="G3" i="94"/>
  <c r="A3" i="94"/>
  <c r="I3" i="94" s="1"/>
  <c r="E3" i="94"/>
  <c r="M3" i="94" s="1"/>
  <c r="A5" i="93"/>
  <c r="I5" i="93" s="1"/>
  <c r="G5" i="93"/>
  <c r="A6" i="93"/>
  <c r="I6" i="93" s="1"/>
  <c r="G6" i="93"/>
  <c r="A7" i="93"/>
  <c r="I7" i="93" s="1"/>
  <c r="G7" i="93"/>
  <c r="A8" i="93"/>
  <c r="I8" i="93" s="1"/>
  <c r="G8" i="93"/>
  <c r="A9" i="93"/>
  <c r="I9" i="93" s="1"/>
  <c r="G9" i="93"/>
  <c r="A10" i="93"/>
  <c r="I10" i="93" s="1"/>
  <c r="G10" i="93"/>
  <c r="A11" i="93"/>
  <c r="I11" i="93" s="1"/>
  <c r="G11" i="93"/>
  <c r="A12" i="93"/>
  <c r="I12" i="93" s="1"/>
  <c r="G12" i="93"/>
  <c r="A13" i="93"/>
  <c r="I13" i="93" s="1"/>
  <c r="G13" i="93"/>
  <c r="A14" i="93"/>
  <c r="I14" i="93" s="1"/>
  <c r="G14" i="93"/>
  <c r="A15" i="93"/>
  <c r="I15" i="93" s="1"/>
  <c r="G15" i="93"/>
  <c r="A16" i="93"/>
  <c r="I16" i="93" s="1"/>
  <c r="G16" i="93"/>
  <c r="A17" i="93"/>
  <c r="I17" i="93" s="1"/>
  <c r="G17" i="93"/>
  <c r="A18" i="93"/>
  <c r="I18" i="93" s="1"/>
  <c r="G18" i="93"/>
  <c r="A19" i="93"/>
  <c r="I19" i="93" s="1"/>
  <c r="G19" i="93"/>
  <c r="E4" i="93"/>
  <c r="M4" i="93" s="1"/>
  <c r="G4" i="93"/>
  <c r="A4" i="93"/>
  <c r="I4" i="93" s="1"/>
  <c r="D127" i="93"/>
  <c r="C127" i="93"/>
  <c r="B127" i="93"/>
  <c r="D126" i="93"/>
  <c r="C126" i="93"/>
  <c r="B126" i="93"/>
  <c r="D125" i="93"/>
  <c r="C125" i="93"/>
  <c r="B125" i="93"/>
  <c r="D124" i="93"/>
  <c r="C124" i="93"/>
  <c r="B124" i="93"/>
  <c r="D123" i="93"/>
  <c r="C123" i="93"/>
  <c r="B123" i="93"/>
  <c r="D122" i="93"/>
  <c r="C122" i="93"/>
  <c r="B122" i="93"/>
  <c r="D121" i="93"/>
  <c r="C121" i="93"/>
  <c r="B121" i="93"/>
  <c r="D120" i="93"/>
  <c r="C120" i="93"/>
  <c r="B120" i="93"/>
  <c r="D119" i="93"/>
  <c r="C119" i="93"/>
  <c r="B119" i="93"/>
  <c r="D118" i="93"/>
  <c r="C118" i="93"/>
  <c r="B118" i="93"/>
  <c r="D117" i="93"/>
  <c r="C117" i="93"/>
  <c r="B117" i="93"/>
  <c r="D116" i="93"/>
  <c r="C116" i="93"/>
  <c r="B116" i="93"/>
  <c r="D115" i="93"/>
  <c r="C115" i="93"/>
  <c r="B115" i="93"/>
  <c r="D114" i="93"/>
  <c r="C114" i="93"/>
  <c r="B114" i="93"/>
  <c r="D113" i="93"/>
  <c r="C113" i="93"/>
  <c r="B113" i="93"/>
  <c r="D112" i="93"/>
  <c r="C112" i="93"/>
  <c r="B112" i="93"/>
  <c r="D109" i="93"/>
  <c r="C109" i="93"/>
  <c r="B109" i="93"/>
  <c r="D108" i="93"/>
  <c r="C108" i="93"/>
  <c r="B108" i="93"/>
  <c r="D107" i="93"/>
  <c r="C107" i="93"/>
  <c r="B107" i="93"/>
  <c r="D106" i="93"/>
  <c r="C106" i="93"/>
  <c r="B106" i="93"/>
  <c r="D105" i="93"/>
  <c r="C105" i="93"/>
  <c r="B105" i="93"/>
  <c r="D104" i="93"/>
  <c r="C104" i="93"/>
  <c r="B104" i="93"/>
  <c r="D103" i="93"/>
  <c r="C103" i="93"/>
  <c r="B103" i="93"/>
  <c r="D102" i="93"/>
  <c r="C102" i="93"/>
  <c r="B102" i="93"/>
  <c r="D101" i="93"/>
  <c r="C101" i="93"/>
  <c r="B101" i="93"/>
  <c r="D100" i="93"/>
  <c r="C100" i="93"/>
  <c r="B100" i="93"/>
  <c r="D99" i="93"/>
  <c r="C99" i="93"/>
  <c r="B99" i="93"/>
  <c r="D98" i="93"/>
  <c r="C98" i="93"/>
  <c r="B98" i="93"/>
  <c r="D97" i="93"/>
  <c r="C97" i="93"/>
  <c r="B97" i="93"/>
  <c r="D96" i="93"/>
  <c r="C96" i="93"/>
  <c r="B96" i="93"/>
  <c r="D95" i="93"/>
  <c r="C95" i="93"/>
  <c r="B95" i="93"/>
  <c r="D94" i="93"/>
  <c r="C94" i="93"/>
  <c r="B94" i="93"/>
  <c r="D91" i="93"/>
  <c r="C91" i="93"/>
  <c r="B91" i="93"/>
  <c r="D90" i="93"/>
  <c r="C90" i="93"/>
  <c r="B90" i="93"/>
  <c r="D89" i="93"/>
  <c r="C89" i="93"/>
  <c r="B89" i="93"/>
  <c r="D88" i="93"/>
  <c r="C88" i="93"/>
  <c r="B88" i="93"/>
  <c r="D87" i="93"/>
  <c r="C87" i="93"/>
  <c r="B87" i="93"/>
  <c r="D86" i="93"/>
  <c r="C86" i="93"/>
  <c r="B86" i="93"/>
  <c r="D85" i="93"/>
  <c r="C85" i="93"/>
  <c r="B85" i="93"/>
  <c r="D84" i="93"/>
  <c r="C84" i="93"/>
  <c r="B84" i="93"/>
  <c r="D83" i="93"/>
  <c r="C83" i="93"/>
  <c r="B83" i="93"/>
  <c r="D82" i="93"/>
  <c r="C82" i="93"/>
  <c r="B82" i="93"/>
  <c r="D81" i="93"/>
  <c r="C81" i="93"/>
  <c r="B81" i="93"/>
  <c r="D80" i="93"/>
  <c r="C80" i="93"/>
  <c r="B80" i="93"/>
  <c r="D79" i="93"/>
  <c r="C79" i="93"/>
  <c r="B79" i="93"/>
  <c r="D78" i="93"/>
  <c r="C78" i="93"/>
  <c r="B78" i="93"/>
  <c r="D77" i="93"/>
  <c r="C77" i="93"/>
  <c r="B77" i="93"/>
  <c r="D76" i="93"/>
  <c r="C76" i="93"/>
  <c r="B76" i="93"/>
  <c r="D101" i="94"/>
  <c r="C101" i="94"/>
  <c r="B101" i="94"/>
  <c r="D100" i="94"/>
  <c r="C100" i="94"/>
  <c r="B100" i="94"/>
  <c r="D99" i="94"/>
  <c r="C99" i="94"/>
  <c r="B99" i="94"/>
  <c r="D98" i="94"/>
  <c r="C98" i="94"/>
  <c r="B98" i="94"/>
  <c r="D97" i="94"/>
  <c r="C97" i="94"/>
  <c r="B97" i="94"/>
  <c r="D96" i="94"/>
  <c r="C96" i="94"/>
  <c r="B96" i="94"/>
  <c r="D92" i="94"/>
  <c r="C92" i="94"/>
  <c r="B92" i="94"/>
  <c r="D91" i="94"/>
  <c r="C91" i="94"/>
  <c r="B91" i="94"/>
  <c r="D90" i="94"/>
  <c r="C90" i="94"/>
  <c r="B90" i="94"/>
  <c r="D89" i="94"/>
  <c r="C89" i="94"/>
  <c r="B89" i="94"/>
  <c r="D88" i="94"/>
  <c r="C88" i="94"/>
  <c r="B88" i="94"/>
  <c r="D87" i="94"/>
  <c r="C87" i="94"/>
  <c r="B87" i="94"/>
  <c r="D86" i="94"/>
  <c r="C86" i="94"/>
  <c r="B86" i="94"/>
  <c r="D85" i="94"/>
  <c r="C85" i="94"/>
  <c r="B85" i="94"/>
  <c r="D84" i="94"/>
  <c r="C84" i="94"/>
  <c r="B84" i="94"/>
  <c r="D83" i="94"/>
  <c r="C83" i="94"/>
  <c r="B83" i="94"/>
  <c r="D82" i="94"/>
  <c r="C82" i="94"/>
  <c r="B82" i="94"/>
  <c r="D81" i="94"/>
  <c r="C81" i="94"/>
  <c r="B81" i="94"/>
  <c r="D80" i="94"/>
  <c r="C80" i="94"/>
  <c r="B80" i="94"/>
  <c r="D79" i="94"/>
  <c r="C79" i="94"/>
  <c r="B79" i="94"/>
  <c r="D73" i="93"/>
  <c r="C73" i="93"/>
  <c r="B73" i="93"/>
  <c r="D72" i="93"/>
  <c r="C72" i="93"/>
  <c r="B72" i="93"/>
  <c r="D71" i="93"/>
  <c r="C71" i="93"/>
  <c r="B71" i="93"/>
  <c r="D70" i="93"/>
  <c r="C70" i="93"/>
  <c r="B70" i="93"/>
  <c r="D69" i="93"/>
  <c r="C69" i="93"/>
  <c r="B69" i="93"/>
  <c r="D68" i="93"/>
  <c r="C68" i="93"/>
  <c r="B68" i="93"/>
  <c r="D67" i="93"/>
  <c r="C67" i="93"/>
  <c r="B67" i="93"/>
  <c r="D66" i="93"/>
  <c r="C66" i="93"/>
  <c r="B66" i="93"/>
  <c r="D65" i="93"/>
  <c r="C65" i="93"/>
  <c r="B65" i="93"/>
  <c r="D64" i="93"/>
  <c r="C64" i="93"/>
  <c r="B64" i="93"/>
  <c r="D63" i="93"/>
  <c r="C63" i="93"/>
  <c r="B63" i="93"/>
  <c r="D62" i="93"/>
  <c r="C62" i="93"/>
  <c r="B62" i="93"/>
  <c r="D61" i="93"/>
  <c r="C61" i="93"/>
  <c r="B61" i="93"/>
  <c r="D60" i="93"/>
  <c r="C60" i="93"/>
  <c r="B60" i="93"/>
  <c r="D59" i="93"/>
  <c r="C59" i="93"/>
  <c r="B59" i="93"/>
  <c r="D58" i="93"/>
  <c r="C58" i="93"/>
  <c r="B58" i="93"/>
  <c r="D75" i="94"/>
  <c r="C75" i="94"/>
  <c r="B75" i="94"/>
  <c r="D74" i="94"/>
  <c r="C74" i="94"/>
  <c r="B74" i="94"/>
  <c r="D73" i="94"/>
  <c r="C73" i="94"/>
  <c r="B73" i="94"/>
  <c r="D72" i="94"/>
  <c r="C72" i="94"/>
  <c r="B72" i="94"/>
  <c r="D71" i="94"/>
  <c r="C71" i="94"/>
  <c r="B71" i="94"/>
  <c r="D70" i="94"/>
  <c r="C70" i="94"/>
  <c r="B70" i="94"/>
  <c r="D66" i="94"/>
  <c r="C66" i="94"/>
  <c r="B66" i="94"/>
  <c r="D65" i="94"/>
  <c r="C65" i="94"/>
  <c r="B65" i="94"/>
  <c r="D64" i="94"/>
  <c r="C64" i="94"/>
  <c r="B64" i="94"/>
  <c r="D63" i="94"/>
  <c r="C63" i="94"/>
  <c r="B63" i="94"/>
  <c r="D62" i="94"/>
  <c r="C62" i="94"/>
  <c r="B62" i="94"/>
  <c r="D61" i="94"/>
  <c r="C61" i="94"/>
  <c r="B61" i="94"/>
  <c r="D60" i="94"/>
  <c r="C60" i="94"/>
  <c r="B60" i="94"/>
  <c r="D59" i="94"/>
  <c r="C59" i="94"/>
  <c r="B59" i="94"/>
  <c r="D58" i="94"/>
  <c r="C58" i="94"/>
  <c r="B58" i="94"/>
  <c r="D57" i="94"/>
  <c r="C57" i="94"/>
  <c r="B57" i="94"/>
  <c r="D56" i="94"/>
  <c r="C56" i="94"/>
  <c r="B56" i="94"/>
  <c r="D55" i="94"/>
  <c r="C55" i="94"/>
  <c r="B55" i="94"/>
  <c r="D54" i="94"/>
  <c r="C54" i="94"/>
  <c r="B54" i="94"/>
  <c r="D53" i="94"/>
  <c r="C53" i="94"/>
  <c r="B53" i="94"/>
  <c r="D55" i="93"/>
  <c r="C55" i="93"/>
  <c r="B55" i="93"/>
  <c r="D54" i="93"/>
  <c r="C54" i="93"/>
  <c r="B54" i="93"/>
  <c r="D53" i="93"/>
  <c r="C53" i="93"/>
  <c r="B53" i="93"/>
  <c r="D52" i="93"/>
  <c r="C52" i="93"/>
  <c r="B52" i="93"/>
  <c r="D51" i="93"/>
  <c r="C51" i="93"/>
  <c r="B51" i="93"/>
  <c r="D50" i="93"/>
  <c r="C50" i="93"/>
  <c r="B50" i="93"/>
  <c r="D49" i="93"/>
  <c r="C49" i="93"/>
  <c r="B49" i="93"/>
  <c r="D48" i="93"/>
  <c r="C48" i="93"/>
  <c r="B48" i="93"/>
  <c r="D47" i="93"/>
  <c r="C47" i="93"/>
  <c r="B47" i="93"/>
  <c r="D46" i="93"/>
  <c r="C46" i="93"/>
  <c r="B46" i="93"/>
  <c r="D45" i="93"/>
  <c r="C45" i="93"/>
  <c r="B45" i="93"/>
  <c r="D44" i="93"/>
  <c r="C44" i="93"/>
  <c r="B44" i="93"/>
  <c r="D43" i="93"/>
  <c r="C43" i="93"/>
  <c r="B43" i="93"/>
  <c r="D42" i="93"/>
  <c r="C42" i="93"/>
  <c r="B42" i="93"/>
  <c r="D41" i="93"/>
  <c r="C41" i="93"/>
  <c r="B41" i="93"/>
  <c r="D40" i="93"/>
  <c r="C40" i="93"/>
  <c r="B40" i="93"/>
  <c r="D50" i="94"/>
  <c r="C50" i="94"/>
  <c r="B50" i="94"/>
  <c r="D49" i="94"/>
  <c r="C49" i="94"/>
  <c r="B49" i="94"/>
  <c r="D48" i="94"/>
  <c r="C48" i="94"/>
  <c r="B48" i="94"/>
  <c r="D47" i="94"/>
  <c r="C47" i="94"/>
  <c r="B47" i="94"/>
  <c r="D46" i="94"/>
  <c r="C46" i="94"/>
  <c r="B46" i="94"/>
  <c r="D45" i="94"/>
  <c r="C45" i="94"/>
  <c r="B45" i="94"/>
  <c r="D41" i="94"/>
  <c r="C41" i="94"/>
  <c r="B41" i="94"/>
  <c r="D40" i="94"/>
  <c r="C40" i="94"/>
  <c r="B40" i="94"/>
  <c r="D39" i="94"/>
  <c r="C39" i="94"/>
  <c r="B39" i="94"/>
  <c r="D38" i="94"/>
  <c r="C38" i="94"/>
  <c r="B38" i="94"/>
  <c r="D37" i="94"/>
  <c r="C37" i="94"/>
  <c r="B37" i="94"/>
  <c r="D36" i="94"/>
  <c r="C36" i="94"/>
  <c r="B36" i="94"/>
  <c r="D35" i="94"/>
  <c r="C35" i="94"/>
  <c r="B35" i="94"/>
  <c r="D34" i="94"/>
  <c r="C34" i="94"/>
  <c r="B34" i="94"/>
  <c r="D33" i="94"/>
  <c r="C33" i="94"/>
  <c r="B33" i="94"/>
  <c r="D32" i="94"/>
  <c r="C32" i="94"/>
  <c r="B32" i="94"/>
  <c r="D31" i="94"/>
  <c r="C31" i="94"/>
  <c r="B31" i="94"/>
  <c r="D30" i="94"/>
  <c r="C30" i="94"/>
  <c r="B30" i="94"/>
  <c r="D29" i="94"/>
  <c r="C29" i="94"/>
  <c r="B29" i="94"/>
  <c r="D28" i="94"/>
  <c r="C28" i="94"/>
  <c r="B28" i="94"/>
  <c r="D37" i="93"/>
  <c r="C37" i="93"/>
  <c r="B37" i="93"/>
  <c r="D36" i="93"/>
  <c r="C36" i="93"/>
  <c r="B36" i="93"/>
  <c r="D35" i="93"/>
  <c r="C35" i="93"/>
  <c r="B35" i="93"/>
  <c r="D34" i="93"/>
  <c r="C34" i="93"/>
  <c r="B34" i="93"/>
  <c r="D33" i="93"/>
  <c r="C33" i="93"/>
  <c r="B33" i="93"/>
  <c r="D32" i="93"/>
  <c r="C32" i="93"/>
  <c r="B32" i="93"/>
  <c r="D31" i="93"/>
  <c r="C31" i="93"/>
  <c r="B31" i="93"/>
  <c r="D30" i="93"/>
  <c r="C30" i="93"/>
  <c r="B30" i="93"/>
  <c r="D29" i="93"/>
  <c r="C29" i="93"/>
  <c r="B29" i="93"/>
  <c r="D28" i="93"/>
  <c r="C28" i="93"/>
  <c r="B28" i="93"/>
  <c r="D27" i="93"/>
  <c r="C27" i="93"/>
  <c r="B27" i="93"/>
  <c r="D26" i="93"/>
  <c r="C26" i="93"/>
  <c r="B26" i="93"/>
  <c r="D25" i="93"/>
  <c r="C25" i="93"/>
  <c r="B25" i="93"/>
  <c r="D24" i="93"/>
  <c r="C24" i="93"/>
  <c r="B24" i="93"/>
  <c r="D23" i="93"/>
  <c r="C23" i="93"/>
  <c r="B23" i="93"/>
  <c r="D22" i="93"/>
  <c r="C22" i="93"/>
  <c r="B22" i="93"/>
  <c r="D25" i="94"/>
  <c r="C25" i="94"/>
  <c r="B25" i="94"/>
  <c r="D24" i="94"/>
  <c r="C24" i="94"/>
  <c r="B24" i="94"/>
  <c r="D23" i="94"/>
  <c r="C23" i="94"/>
  <c r="B23" i="94"/>
  <c r="D22" i="94"/>
  <c r="C22" i="94"/>
  <c r="B22" i="94"/>
  <c r="D21" i="94"/>
  <c r="C21" i="94"/>
  <c r="B21" i="94"/>
  <c r="D20" i="94"/>
  <c r="C20" i="94"/>
  <c r="B20" i="94"/>
  <c r="D16" i="94"/>
  <c r="C16" i="94"/>
  <c r="B16" i="94"/>
  <c r="D15" i="94"/>
  <c r="C15" i="94"/>
  <c r="B15" i="94"/>
  <c r="D14" i="94"/>
  <c r="C14" i="94"/>
  <c r="B14" i="94"/>
  <c r="D13" i="94"/>
  <c r="C13" i="94"/>
  <c r="B13" i="94"/>
  <c r="D12" i="94"/>
  <c r="C12" i="94"/>
  <c r="B12" i="94"/>
  <c r="D11" i="94"/>
  <c r="C11" i="94"/>
  <c r="B11" i="94"/>
  <c r="D10" i="94"/>
  <c r="C10" i="94"/>
  <c r="B10" i="94"/>
  <c r="D9" i="94"/>
  <c r="C9" i="94"/>
  <c r="B9" i="94"/>
  <c r="D8" i="94"/>
  <c r="C8" i="94"/>
  <c r="B8" i="94"/>
  <c r="D7" i="94"/>
  <c r="C7" i="94"/>
  <c r="B7" i="94"/>
  <c r="D6" i="94"/>
  <c r="C6" i="94"/>
  <c r="B6" i="94"/>
  <c r="D5" i="94"/>
  <c r="C5" i="94"/>
  <c r="B5" i="94"/>
  <c r="D4" i="94"/>
  <c r="C4" i="94"/>
  <c r="B4" i="94"/>
  <c r="D3" i="94"/>
  <c r="C3" i="94"/>
  <c r="B3" i="94"/>
  <c r="B5" i="93"/>
  <c r="C5" i="93"/>
  <c r="D5" i="93"/>
  <c r="D4" i="93"/>
  <c r="C4" i="93"/>
  <c r="B4" i="93"/>
  <c r="R6" i="94" l="1"/>
  <c r="U6" i="94"/>
  <c r="T6" i="94"/>
  <c r="P6" i="94"/>
  <c r="N6" i="94"/>
  <c r="V6" i="94"/>
  <c r="J6" i="94"/>
  <c r="V8" i="94"/>
  <c r="N8" i="94"/>
  <c r="J8" i="94"/>
  <c r="U8" i="94"/>
  <c r="P8" i="94"/>
  <c r="T8" i="94"/>
  <c r="R8" i="94"/>
  <c r="J10" i="94"/>
  <c r="R10" i="94"/>
  <c r="N10" i="94"/>
  <c r="V10" i="94"/>
  <c r="P10" i="94"/>
  <c r="T10" i="94"/>
  <c r="U10" i="94"/>
  <c r="U12" i="94"/>
  <c r="T12" i="94"/>
  <c r="V12" i="94"/>
  <c r="P12" i="94"/>
  <c r="J12" i="94"/>
  <c r="N12" i="94"/>
  <c r="R12" i="94"/>
  <c r="J14" i="94"/>
  <c r="U14" i="94"/>
  <c r="V14" i="94"/>
  <c r="T14" i="94"/>
  <c r="P14" i="94"/>
  <c r="R14" i="94"/>
  <c r="N14" i="94"/>
  <c r="T5" i="94"/>
  <c r="R5" i="94"/>
  <c r="U5" i="94"/>
  <c r="J5" i="94"/>
  <c r="P5" i="94"/>
  <c r="V5" i="94"/>
  <c r="N5" i="94"/>
  <c r="J7" i="94"/>
  <c r="P7" i="94"/>
  <c r="N7" i="94"/>
  <c r="U7" i="94"/>
  <c r="T7" i="94"/>
  <c r="R7" i="94"/>
  <c r="V7" i="94"/>
  <c r="V9" i="94"/>
  <c r="P9" i="94"/>
  <c r="J9" i="94"/>
  <c r="N9" i="94"/>
  <c r="R9" i="94"/>
  <c r="T9" i="94"/>
  <c r="U9" i="94"/>
  <c r="V11" i="94"/>
  <c r="N11" i="94"/>
  <c r="J11" i="94"/>
  <c r="T11" i="94"/>
  <c r="U11" i="94"/>
  <c r="R11" i="94"/>
  <c r="P11" i="94"/>
  <c r="J13" i="94"/>
  <c r="V13" i="94"/>
  <c r="U13" i="94"/>
  <c r="R13" i="94"/>
  <c r="T13" i="94"/>
  <c r="P13" i="94"/>
  <c r="N13" i="94"/>
  <c r="I14" i="95"/>
  <c r="O4" i="95"/>
  <c r="K4" i="95"/>
  <c r="E15" i="95"/>
  <c r="M14" i="95"/>
  <c r="V14" i="93"/>
  <c r="T14" i="93"/>
  <c r="U14" i="93"/>
  <c r="R14" i="93"/>
  <c r="P14" i="93"/>
  <c r="N6" i="93"/>
  <c r="V6" i="93"/>
  <c r="T6" i="93"/>
  <c r="U6" i="93"/>
  <c r="R6" i="93"/>
  <c r="P6" i="93"/>
  <c r="R19" i="93"/>
  <c r="V19" i="93"/>
  <c r="T19" i="93"/>
  <c r="U19" i="93"/>
  <c r="P19" i="93"/>
  <c r="P11" i="93"/>
  <c r="V11" i="93"/>
  <c r="T11" i="93"/>
  <c r="U11" i="93"/>
  <c r="R11" i="93"/>
  <c r="R16" i="93"/>
  <c r="T16" i="93"/>
  <c r="P16" i="93"/>
  <c r="V16" i="93"/>
  <c r="U16" i="93"/>
  <c r="R8" i="93"/>
  <c r="T8" i="93"/>
  <c r="P8" i="93"/>
  <c r="V8" i="93"/>
  <c r="U8" i="93"/>
  <c r="T13" i="93"/>
  <c r="U13" i="93"/>
  <c r="R13" i="93"/>
  <c r="P13" i="93"/>
  <c r="V13" i="93"/>
  <c r="R18" i="93"/>
  <c r="P18" i="93"/>
  <c r="T18" i="93"/>
  <c r="V18" i="93"/>
  <c r="U18" i="93"/>
  <c r="R10" i="93"/>
  <c r="P10" i="93"/>
  <c r="T10" i="93"/>
  <c r="V10" i="93"/>
  <c r="U10" i="93"/>
  <c r="T15" i="93"/>
  <c r="R15" i="93"/>
  <c r="U15" i="93"/>
  <c r="P15" i="93"/>
  <c r="V15" i="93"/>
  <c r="T7" i="93"/>
  <c r="R7" i="93"/>
  <c r="U7" i="93"/>
  <c r="P7" i="93"/>
  <c r="V7" i="93"/>
  <c r="T12" i="93"/>
  <c r="R12" i="93"/>
  <c r="P12" i="93"/>
  <c r="V12" i="93"/>
  <c r="U12" i="93"/>
  <c r="T17" i="93"/>
  <c r="R17" i="93"/>
  <c r="P17" i="93"/>
  <c r="U17" i="93"/>
  <c r="V17" i="93"/>
  <c r="T9" i="93"/>
  <c r="V9" i="93"/>
  <c r="R9" i="93"/>
  <c r="P9" i="93"/>
  <c r="U9" i="93"/>
  <c r="N4" i="94"/>
  <c r="J4" i="94"/>
  <c r="T4" i="94"/>
  <c r="U4" i="94"/>
  <c r="P4" i="94"/>
  <c r="R4" i="94"/>
  <c r="V4" i="94"/>
  <c r="P3" i="94"/>
  <c r="J3" i="94"/>
  <c r="N3" i="94"/>
  <c r="R3" i="94"/>
  <c r="U3" i="94"/>
  <c r="T3" i="94"/>
  <c r="V3" i="94"/>
  <c r="V4" i="93"/>
  <c r="T4" i="93"/>
  <c r="P4" i="93"/>
  <c r="R4" i="93"/>
  <c r="U4" i="93"/>
  <c r="V5" i="93"/>
  <c r="P5" i="93"/>
  <c r="R5" i="93"/>
  <c r="T5" i="93"/>
  <c r="U5" i="93"/>
  <c r="M5" i="95"/>
  <c r="G5" i="95"/>
  <c r="E14" i="95"/>
  <c r="K15" i="95"/>
  <c r="O15" i="95"/>
  <c r="K14" i="95"/>
  <c r="C4" i="95"/>
  <c r="G14" i="95"/>
  <c r="M4" i="95"/>
  <c r="C15" i="95"/>
  <c r="O5" i="95"/>
  <c r="E5" i="95"/>
  <c r="C14" i="95"/>
  <c r="I15" i="95"/>
  <c r="M15" i="95"/>
  <c r="G15" i="95"/>
  <c r="O14" i="95"/>
  <c r="G4" i="95"/>
  <c r="C5" i="95"/>
  <c r="I5" i="95"/>
  <c r="E4" i="95"/>
  <c r="K5" i="95"/>
  <c r="N18" i="93"/>
  <c r="J18" i="93"/>
  <c r="N16" i="93"/>
  <c r="I4" i="95"/>
  <c r="N5" i="93"/>
  <c r="J5" i="93"/>
  <c r="N14" i="93"/>
  <c r="J14" i="93"/>
  <c r="N10" i="93"/>
  <c r="J10" i="93"/>
  <c r="N8" i="93"/>
  <c r="J8" i="93"/>
  <c r="J6" i="93"/>
  <c r="J16" i="93"/>
  <c r="N19" i="93"/>
  <c r="J19" i="93"/>
  <c r="N17" i="93"/>
  <c r="J17" i="93"/>
  <c r="N15" i="93"/>
  <c r="J15" i="93"/>
  <c r="N13" i="93"/>
  <c r="J13" i="93"/>
  <c r="N11" i="93"/>
  <c r="J11" i="93"/>
  <c r="N9" i="93"/>
  <c r="J9" i="93"/>
  <c r="N7" i="93"/>
  <c r="J7" i="93"/>
  <c r="N12" i="93"/>
  <c r="J12" i="93"/>
  <c r="N4" i="93"/>
  <c r="J4" i="93"/>
  <c r="C6" i="93"/>
  <c r="D6" i="93"/>
  <c r="B6" i="93"/>
  <c r="B7" i="93" l="1"/>
  <c r="C7" i="93"/>
  <c r="D7" i="93"/>
  <c r="E57" i="90"/>
  <c r="C57" i="90"/>
  <c r="A57" i="90"/>
  <c r="E56" i="90"/>
  <c r="C56" i="90"/>
  <c r="A56" i="90"/>
  <c r="E55" i="90"/>
  <c r="C55" i="90"/>
  <c r="A55" i="90"/>
  <c r="E52" i="90"/>
  <c r="C52" i="90"/>
  <c r="A52" i="90"/>
  <c r="E51" i="90"/>
  <c r="C51" i="90"/>
  <c r="A51" i="90"/>
  <c r="E50" i="90"/>
  <c r="C50" i="90"/>
  <c r="A50" i="90"/>
  <c r="E49" i="90"/>
  <c r="C49" i="90"/>
  <c r="A49" i="90"/>
  <c r="E48" i="90"/>
  <c r="C48" i="90"/>
  <c r="A48" i="90"/>
  <c r="E47" i="90"/>
  <c r="C47" i="90"/>
  <c r="A47" i="90"/>
  <c r="E46" i="90"/>
  <c r="C46" i="90"/>
  <c r="A46" i="90"/>
  <c r="E43" i="90"/>
  <c r="C43" i="90"/>
  <c r="A43" i="90"/>
  <c r="E42" i="90"/>
  <c r="C42" i="90"/>
  <c r="A42" i="90"/>
  <c r="E41" i="90"/>
  <c r="C41" i="90"/>
  <c r="A41" i="90"/>
  <c r="E38" i="90"/>
  <c r="C38" i="90"/>
  <c r="A38" i="90"/>
  <c r="E37" i="90"/>
  <c r="C37" i="90"/>
  <c r="A37" i="90"/>
  <c r="E36" i="90"/>
  <c r="C36" i="90"/>
  <c r="A36" i="90"/>
  <c r="E35" i="90"/>
  <c r="C35" i="90"/>
  <c r="A35" i="90"/>
  <c r="E34" i="90"/>
  <c r="C34" i="90"/>
  <c r="A34" i="90"/>
  <c r="E33" i="90"/>
  <c r="C33" i="90"/>
  <c r="A33" i="90"/>
  <c r="E32" i="90"/>
  <c r="C32" i="90"/>
  <c r="A32" i="90"/>
  <c r="E29" i="90"/>
  <c r="C29" i="90"/>
  <c r="A29" i="90"/>
  <c r="E28" i="90"/>
  <c r="C28" i="90"/>
  <c r="A28" i="90"/>
  <c r="E27" i="90"/>
  <c r="C27" i="90"/>
  <c r="A27" i="90"/>
  <c r="E24" i="90"/>
  <c r="C24" i="90"/>
  <c r="A24" i="90"/>
  <c r="E23" i="90"/>
  <c r="C23" i="90"/>
  <c r="A23" i="90"/>
  <c r="E22" i="90"/>
  <c r="C22" i="90"/>
  <c r="A22" i="90"/>
  <c r="E21" i="90"/>
  <c r="C21" i="90"/>
  <c r="A21" i="90"/>
  <c r="E20" i="90"/>
  <c r="C20" i="90"/>
  <c r="A20" i="90"/>
  <c r="E19" i="90"/>
  <c r="C19" i="90"/>
  <c r="A19" i="90"/>
  <c r="E18" i="90"/>
  <c r="C18" i="90"/>
  <c r="A18" i="90"/>
  <c r="E14" i="90"/>
  <c r="C14" i="90"/>
  <c r="A14" i="90"/>
  <c r="E13" i="90"/>
  <c r="C13" i="90"/>
  <c r="A13" i="90"/>
  <c r="E12" i="90"/>
  <c r="C12" i="90"/>
  <c r="A12" i="90"/>
  <c r="E9" i="90"/>
  <c r="C9" i="90"/>
  <c r="A9" i="90"/>
  <c r="E8" i="90"/>
  <c r="C8" i="90"/>
  <c r="A8" i="90"/>
  <c r="E7" i="90"/>
  <c r="C7" i="90"/>
  <c r="A7" i="90"/>
  <c r="E6" i="90"/>
  <c r="C6" i="90"/>
  <c r="A6" i="90"/>
  <c r="E5" i="90"/>
  <c r="C5" i="90"/>
  <c r="A5" i="90"/>
  <c r="E4" i="90"/>
  <c r="C4" i="90"/>
  <c r="A4" i="90"/>
  <c r="E3" i="90"/>
  <c r="C3" i="90"/>
  <c r="A3" i="90"/>
  <c r="B8" i="93" l="1"/>
  <c r="C8" i="93"/>
  <c r="D8" i="93"/>
  <c r="F109" i="93"/>
  <c r="E109" i="93"/>
  <c r="M109" i="93" s="1"/>
  <c r="F108" i="93"/>
  <c r="E108" i="93"/>
  <c r="M108" i="93" s="1"/>
  <c r="F107" i="93"/>
  <c r="E107" i="93"/>
  <c r="M107" i="93" s="1"/>
  <c r="F106" i="93"/>
  <c r="E106" i="93"/>
  <c r="M106" i="93" s="1"/>
  <c r="F105" i="93"/>
  <c r="E105" i="93"/>
  <c r="M105" i="93" s="1"/>
  <c r="F104" i="93"/>
  <c r="E104" i="93"/>
  <c r="M104" i="93" s="1"/>
  <c r="F103" i="93"/>
  <c r="E103" i="93"/>
  <c r="M103" i="93" s="1"/>
  <c r="F102" i="93"/>
  <c r="E102" i="93"/>
  <c r="M102" i="93" s="1"/>
  <c r="F101" i="93"/>
  <c r="E101" i="93"/>
  <c r="M101" i="93" s="1"/>
  <c r="F100" i="93"/>
  <c r="E100" i="93"/>
  <c r="M100" i="93" s="1"/>
  <c r="F99" i="93"/>
  <c r="E99" i="93"/>
  <c r="M99" i="93" s="1"/>
  <c r="F98" i="93"/>
  <c r="E98" i="93"/>
  <c r="M98" i="93" s="1"/>
  <c r="F97" i="93"/>
  <c r="E97" i="93"/>
  <c r="M97" i="93" s="1"/>
  <c r="F96" i="93"/>
  <c r="E96" i="93"/>
  <c r="M96" i="93" s="1"/>
  <c r="F95" i="93"/>
  <c r="E95" i="93"/>
  <c r="M95" i="93" s="1"/>
  <c r="F94" i="93"/>
  <c r="F91" i="93"/>
  <c r="F90" i="93"/>
  <c r="F89" i="93"/>
  <c r="F88" i="93"/>
  <c r="F87" i="93"/>
  <c r="F86" i="93"/>
  <c r="F85" i="93"/>
  <c r="F84" i="93"/>
  <c r="F83" i="93"/>
  <c r="F82" i="93"/>
  <c r="F81" i="93"/>
  <c r="F80" i="93"/>
  <c r="F79" i="93"/>
  <c r="F78" i="93"/>
  <c r="F77" i="93"/>
  <c r="F76" i="93"/>
  <c r="F101" i="94"/>
  <c r="F100" i="94"/>
  <c r="F99" i="94"/>
  <c r="F98" i="94"/>
  <c r="F97" i="94"/>
  <c r="F96" i="94"/>
  <c r="F92" i="94"/>
  <c r="F91" i="94"/>
  <c r="F90" i="94"/>
  <c r="F89" i="94"/>
  <c r="F88" i="94"/>
  <c r="F87" i="94"/>
  <c r="F86" i="94"/>
  <c r="F85" i="94"/>
  <c r="F84" i="94"/>
  <c r="F83" i="94"/>
  <c r="F82" i="94"/>
  <c r="F81" i="94"/>
  <c r="F80" i="94"/>
  <c r="F79" i="94"/>
  <c r="B46" i="90"/>
  <c r="F73" i="93"/>
  <c r="F72" i="93"/>
  <c r="F71" i="93"/>
  <c r="F70" i="93"/>
  <c r="F69" i="93"/>
  <c r="F68" i="93"/>
  <c r="F67" i="93"/>
  <c r="F66" i="93"/>
  <c r="F65" i="93"/>
  <c r="F64" i="93"/>
  <c r="F63" i="93"/>
  <c r="F62" i="93"/>
  <c r="F61" i="93"/>
  <c r="F60" i="93"/>
  <c r="F59" i="93"/>
  <c r="F58" i="93"/>
  <c r="F75" i="94"/>
  <c r="F74" i="94"/>
  <c r="F73" i="94"/>
  <c r="F72" i="94"/>
  <c r="F71" i="94"/>
  <c r="F70" i="94"/>
  <c r="F66" i="94"/>
  <c r="F65" i="94"/>
  <c r="F64" i="94"/>
  <c r="F63" i="94"/>
  <c r="F62" i="94"/>
  <c r="F61" i="94"/>
  <c r="F60" i="94"/>
  <c r="F59" i="94"/>
  <c r="F58" i="94"/>
  <c r="F57" i="94"/>
  <c r="F56" i="94"/>
  <c r="F55" i="94"/>
  <c r="F54" i="94"/>
  <c r="F53" i="94"/>
  <c r="B32" i="90"/>
  <c r="F55" i="93"/>
  <c r="F54" i="93"/>
  <c r="F53" i="93"/>
  <c r="F52" i="93"/>
  <c r="F51" i="93"/>
  <c r="F50" i="93"/>
  <c r="F49" i="93"/>
  <c r="F48" i="93"/>
  <c r="F47" i="93"/>
  <c r="F46" i="93"/>
  <c r="F45" i="93"/>
  <c r="F44" i="93"/>
  <c r="F43" i="93"/>
  <c r="F42" i="93"/>
  <c r="F41" i="93"/>
  <c r="F40" i="93"/>
  <c r="F50" i="94"/>
  <c r="F49" i="94"/>
  <c r="F48" i="94"/>
  <c r="F47" i="94"/>
  <c r="F46" i="94"/>
  <c r="F45" i="94"/>
  <c r="F41" i="94"/>
  <c r="F40" i="94"/>
  <c r="F39" i="94"/>
  <c r="F38" i="94"/>
  <c r="F37" i="94"/>
  <c r="F36" i="94"/>
  <c r="F35" i="94"/>
  <c r="F34" i="94"/>
  <c r="F33" i="94"/>
  <c r="F32" i="94"/>
  <c r="F31" i="94"/>
  <c r="F30" i="94"/>
  <c r="F29" i="94"/>
  <c r="F28" i="94"/>
  <c r="B18" i="90"/>
  <c r="F37" i="93"/>
  <c r="F36" i="93"/>
  <c r="F35" i="93"/>
  <c r="F34" i="93"/>
  <c r="F33" i="93"/>
  <c r="F32" i="93"/>
  <c r="F31" i="93"/>
  <c r="F30" i="93"/>
  <c r="F29" i="93"/>
  <c r="F28" i="93"/>
  <c r="F27" i="93"/>
  <c r="F26" i="93"/>
  <c r="F25" i="93"/>
  <c r="F24" i="93"/>
  <c r="F23" i="93"/>
  <c r="F22" i="93"/>
  <c r="F127" i="93"/>
  <c r="F126" i="93"/>
  <c r="F125" i="93"/>
  <c r="F124" i="93"/>
  <c r="F123" i="93"/>
  <c r="F122" i="93"/>
  <c r="F121" i="93"/>
  <c r="F120" i="93"/>
  <c r="F119" i="93"/>
  <c r="F118" i="93"/>
  <c r="F117" i="93"/>
  <c r="F116" i="93"/>
  <c r="F115" i="93"/>
  <c r="F114" i="93"/>
  <c r="F113" i="93"/>
  <c r="F112" i="93"/>
  <c r="P5" i="95"/>
  <c r="P4" i="95"/>
  <c r="B3" i="90"/>
  <c r="F25" i="94"/>
  <c r="F24" i="94"/>
  <c r="F23" i="94"/>
  <c r="F22" i="94"/>
  <c r="F21" i="94"/>
  <c r="F20" i="94"/>
  <c r="F16" i="94"/>
  <c r="E16" i="94"/>
  <c r="M16" i="94" s="1"/>
  <c r="F15" i="94"/>
  <c r="E15" i="94"/>
  <c r="M15" i="94" s="1"/>
  <c r="F14" i="94"/>
  <c r="E14" i="94"/>
  <c r="M14" i="94" s="1"/>
  <c r="F13" i="94"/>
  <c r="E13" i="94"/>
  <c r="M13" i="94" s="1"/>
  <c r="F12" i="94"/>
  <c r="E12" i="94"/>
  <c r="M12" i="94" s="1"/>
  <c r="F11" i="94"/>
  <c r="E11" i="94"/>
  <c r="M11" i="94" s="1"/>
  <c r="F10" i="94"/>
  <c r="E10" i="94"/>
  <c r="M10" i="94" s="1"/>
  <c r="F9" i="94"/>
  <c r="E9" i="94"/>
  <c r="M9" i="94" s="1"/>
  <c r="F8" i="94"/>
  <c r="E8" i="94"/>
  <c r="M8" i="94" s="1"/>
  <c r="F7" i="94"/>
  <c r="E7" i="94"/>
  <c r="M7" i="94" s="1"/>
  <c r="F6" i="94"/>
  <c r="E6" i="94"/>
  <c r="M6" i="94" s="1"/>
  <c r="F5" i="94"/>
  <c r="E5" i="94"/>
  <c r="M5" i="94" s="1"/>
  <c r="F4" i="94"/>
  <c r="E4" i="94"/>
  <c r="M4" i="94" s="1"/>
  <c r="F3" i="94"/>
  <c r="F19" i="93"/>
  <c r="F18" i="93"/>
  <c r="F17" i="93"/>
  <c r="F16" i="93"/>
  <c r="F15" i="93"/>
  <c r="F14" i="93"/>
  <c r="F13" i="93"/>
  <c r="F12" i="93"/>
  <c r="F11" i="93"/>
  <c r="F10" i="93"/>
  <c r="F9" i="93"/>
  <c r="F8" i="93"/>
  <c r="F7" i="93"/>
  <c r="F6" i="93"/>
  <c r="F5" i="93"/>
  <c r="F4" i="93"/>
  <c r="E19" i="93"/>
  <c r="M19" i="93" s="1"/>
  <c r="E17" i="93"/>
  <c r="M17" i="93" s="1"/>
  <c r="E15" i="93"/>
  <c r="M15" i="93" s="1"/>
  <c r="E13" i="93"/>
  <c r="M13" i="93" s="1"/>
  <c r="E11" i="93"/>
  <c r="M11" i="93" s="1"/>
  <c r="E9" i="93"/>
  <c r="M9" i="93" s="1"/>
  <c r="E7" i="93"/>
  <c r="M7" i="93" s="1"/>
  <c r="E5" i="93"/>
  <c r="M5" i="93" s="1"/>
  <c r="E18" i="93"/>
  <c r="M18" i="93" s="1"/>
  <c r="E16" i="93"/>
  <c r="M16" i="93" s="1"/>
  <c r="E14" i="93"/>
  <c r="M14" i="93" s="1"/>
  <c r="E12" i="93"/>
  <c r="M12" i="93" s="1"/>
  <c r="E10" i="93"/>
  <c r="M10" i="93" s="1"/>
  <c r="E8" i="93"/>
  <c r="M8" i="93" s="1"/>
  <c r="E6" i="93"/>
  <c r="M6" i="93" s="1"/>
  <c r="B9" i="93" l="1"/>
  <c r="D9" i="93"/>
  <c r="C9" i="93"/>
  <c r="B6" i="90"/>
  <c r="B8" i="90"/>
  <c r="B12" i="90"/>
  <c r="B14" i="90"/>
  <c r="B4" i="90"/>
  <c r="D6" i="90"/>
  <c r="B21" i="90"/>
  <c r="B23" i="90"/>
  <c r="D28" i="90"/>
  <c r="D33" i="90"/>
  <c r="D35" i="90"/>
  <c r="D37" i="90"/>
  <c r="B43" i="90"/>
  <c r="D47" i="90"/>
  <c r="D49" i="90"/>
  <c r="D51" i="90"/>
  <c r="B57" i="90"/>
  <c r="D4" i="90"/>
  <c r="D8" i="90"/>
  <c r="D14" i="90"/>
  <c r="B20" i="90"/>
  <c r="B22" i="90"/>
  <c r="B24" i="90"/>
  <c r="D29" i="90"/>
  <c r="D34" i="90"/>
  <c r="D36" i="90"/>
  <c r="D38" i="90"/>
  <c r="B42" i="90"/>
  <c r="D48" i="90"/>
  <c r="D50" i="90"/>
  <c r="D52" i="90"/>
  <c r="B56" i="90"/>
  <c r="D5" i="90"/>
  <c r="D7" i="90"/>
  <c r="D9" i="90"/>
  <c r="D13" i="90"/>
  <c r="D20" i="90"/>
  <c r="D21" i="90"/>
  <c r="D22" i="90"/>
  <c r="D23" i="90"/>
  <c r="D24" i="90"/>
  <c r="B27" i="90"/>
  <c r="B28" i="90"/>
  <c r="B29" i="90"/>
  <c r="B33" i="90"/>
  <c r="B34" i="90"/>
  <c r="B35" i="90"/>
  <c r="B36" i="90"/>
  <c r="B37" i="90"/>
  <c r="B38" i="90"/>
  <c r="D41" i="90"/>
  <c r="D42" i="90"/>
  <c r="D43" i="90"/>
  <c r="B48" i="90"/>
  <c r="B49" i="90"/>
  <c r="B50" i="90"/>
  <c r="B51" i="90"/>
  <c r="B52" i="90"/>
  <c r="D56" i="90"/>
  <c r="D57" i="90"/>
  <c r="B5" i="90"/>
  <c r="B7" i="90"/>
  <c r="B9" i="90"/>
  <c r="B13" i="90"/>
  <c r="D55" i="90"/>
  <c r="B47" i="90"/>
  <c r="D19" i="90"/>
  <c r="D12" i="90"/>
  <c r="D3" i="90"/>
  <c r="D27" i="90"/>
  <c r="D18" i="90"/>
  <c r="B19" i="90"/>
  <c r="B41" i="90"/>
  <c r="D32" i="90"/>
  <c r="B55" i="90"/>
  <c r="D46" i="90"/>
  <c r="D10" i="93" l="1"/>
  <c r="C10" i="93"/>
  <c r="H4" i="96" l="1"/>
  <c r="B10" i="93"/>
  <c r="B11" i="93"/>
  <c r="C11" i="93"/>
  <c r="D11" i="93"/>
  <c r="I4" i="96"/>
  <c r="C12" i="93" l="1"/>
  <c r="B12" i="93"/>
  <c r="D12" i="93"/>
  <c r="D13" i="93" l="1"/>
  <c r="B13" i="93"/>
  <c r="C13" i="93"/>
  <c r="B14" i="93" l="1"/>
  <c r="C14" i="93"/>
  <c r="D14" i="93"/>
  <c r="D15" i="93" l="1"/>
  <c r="B15" i="93"/>
  <c r="C15" i="93"/>
  <c r="B16" i="93" l="1"/>
  <c r="C16" i="93"/>
  <c r="D16" i="93"/>
  <c r="C17" i="93" l="1"/>
  <c r="B17" i="93"/>
  <c r="D17" i="93"/>
  <c r="D18" i="93" l="1"/>
  <c r="B18" i="93"/>
  <c r="C18" i="93"/>
  <c r="C19" i="93" l="1"/>
  <c r="D19" i="93"/>
  <c r="B19" i="93"/>
  <c r="G4" i="96" l="1"/>
  <c r="J4" i="96" s="1"/>
</calcChain>
</file>

<file path=xl/sharedStrings.xml><?xml version="1.0" encoding="utf-8"?>
<sst xmlns="http://schemas.openxmlformats.org/spreadsheetml/2006/main" count="6620" uniqueCount="1430">
  <si>
    <t>Nombre</t>
  </si>
  <si>
    <t>Apellido 1</t>
  </si>
  <si>
    <t>Apellido 2</t>
  </si>
  <si>
    <t>Lic. Nº</t>
  </si>
  <si>
    <t>TOTAL</t>
  </si>
  <si>
    <t>ENT.</t>
  </si>
  <si>
    <t>DEL.</t>
  </si>
  <si>
    <t>ENRIQUE</t>
  </si>
  <si>
    <t>RUIZ</t>
  </si>
  <si>
    <t>ADRIAN</t>
  </si>
  <si>
    <t>GARCIA</t>
  </si>
  <si>
    <t>FERNANDEZ</t>
  </si>
  <si>
    <t>MANUEL</t>
  </si>
  <si>
    <t>DANIEL</t>
  </si>
  <si>
    <t>MARTINEZ</t>
  </si>
  <si>
    <t>GOMEZ</t>
  </si>
  <si>
    <t>JIMENEZ</t>
  </si>
  <si>
    <t>SANCHEZ</t>
  </si>
  <si>
    <t>LOPEZ</t>
  </si>
  <si>
    <t>SANTIAGO</t>
  </si>
  <si>
    <t>ALEJANDRO</t>
  </si>
  <si>
    <t>ROMERO</t>
  </si>
  <si>
    <t>ANDRES</t>
  </si>
  <si>
    <t>DAVID</t>
  </si>
  <si>
    <t>VICTOR</t>
  </si>
  <si>
    <t>AITOR</t>
  </si>
  <si>
    <t>ANTONIO</t>
  </si>
  <si>
    <t>RODRIGUEZ</t>
  </si>
  <si>
    <t>MATEO</t>
  </si>
  <si>
    <t>JAVIER</t>
  </si>
  <si>
    <t>JOAQUIN</t>
  </si>
  <si>
    <t>DIAZ</t>
  </si>
  <si>
    <t>JOSE ANTONIO</t>
  </si>
  <si>
    <t>GIL</t>
  </si>
  <si>
    <t>CARLOS</t>
  </si>
  <si>
    <t>GARRIDO</t>
  </si>
  <si>
    <t>FERNANDO</t>
  </si>
  <si>
    <t>ANGEL</t>
  </si>
  <si>
    <t>JESUS</t>
  </si>
  <si>
    <t>FRANCISCO</t>
  </si>
  <si>
    <t>MARTIN</t>
  </si>
  <si>
    <t>CALVO</t>
  </si>
  <si>
    <t>PEREZ</t>
  </si>
  <si>
    <t>RUBIO</t>
  </si>
  <si>
    <t>RAFAEL</t>
  </si>
  <si>
    <t>BERMEJO</t>
  </si>
  <si>
    <t>SANZ</t>
  </si>
  <si>
    <t>JORGE</t>
  </si>
  <si>
    <t>JOSE MANUEL</t>
  </si>
  <si>
    <t>ALBERTO</t>
  </si>
  <si>
    <t>MIGUEL</t>
  </si>
  <si>
    <t>NIETO</t>
  </si>
  <si>
    <t>GONZALEZ</t>
  </si>
  <si>
    <t>DIEGO</t>
  </si>
  <si>
    <t>BLANCO</t>
  </si>
  <si>
    <t>ALVAREZ</t>
  </si>
  <si>
    <t>MENDEZ</t>
  </si>
  <si>
    <t>EDUARDO</t>
  </si>
  <si>
    <t>VIDAL</t>
  </si>
  <si>
    <t>HERNANDEZ</t>
  </si>
  <si>
    <t>FRANCISCO JAVIER</t>
  </si>
  <si>
    <t>IVAN</t>
  </si>
  <si>
    <t>JUAN CARLOS</t>
  </si>
  <si>
    <t>ALVARO</t>
  </si>
  <si>
    <t>MARQUEZ</t>
  </si>
  <si>
    <t>ALFONSO</t>
  </si>
  <si>
    <t>CASTRO</t>
  </si>
  <si>
    <t>IZQUIERDO</t>
  </si>
  <si>
    <t>RUBEN</t>
  </si>
  <si>
    <t>CUESTA</t>
  </si>
  <si>
    <t>IKER</t>
  </si>
  <si>
    <t>PABLO</t>
  </si>
  <si>
    <t>MIGUEL ANGEL</t>
  </si>
  <si>
    <t>GUILLERMO</t>
  </si>
  <si>
    <t>RODRIGO</t>
  </si>
  <si>
    <t>RICO</t>
  </si>
  <si>
    <t>JOSE MARIA</t>
  </si>
  <si>
    <t>DELGADO</t>
  </si>
  <si>
    <t>IGNACIO</t>
  </si>
  <si>
    <t>PRIETO</t>
  </si>
  <si>
    <t>ROJO</t>
  </si>
  <si>
    <t>MUÑOZ</t>
  </si>
  <si>
    <t>PÉREZ</t>
  </si>
  <si>
    <t>SÁNCHEZ</t>
  </si>
  <si>
    <t>BERCIANO TORALENSE</t>
  </si>
  <si>
    <t>M</t>
  </si>
  <si>
    <t>F</t>
  </si>
  <si>
    <t>EXT</t>
  </si>
  <si>
    <t>JUG 1</t>
  </si>
  <si>
    <t>JUG 2</t>
  </si>
  <si>
    <t>JUG 3</t>
  </si>
  <si>
    <t>JUG 4</t>
  </si>
  <si>
    <t>JUG 5</t>
  </si>
  <si>
    <t>CLUB</t>
  </si>
  <si>
    <t>RAMON</t>
  </si>
  <si>
    <t>MOLINA</t>
  </si>
  <si>
    <t>ALONSO</t>
  </si>
  <si>
    <t>CONTRERAS</t>
  </si>
  <si>
    <t>OSCAR</t>
  </si>
  <si>
    <t>MARIO</t>
  </si>
  <si>
    <t>MARIA</t>
  </si>
  <si>
    <t>JUAN ANTONIO</t>
  </si>
  <si>
    <t>MANZANO</t>
  </si>
  <si>
    <t>MATEOS</t>
  </si>
  <si>
    <t>GONZÁLEZ</t>
  </si>
  <si>
    <t>MORALES</t>
  </si>
  <si>
    <t>RICARDO</t>
  </si>
  <si>
    <t>FRANCISCO JOSE</t>
  </si>
  <si>
    <t>MARTA</t>
  </si>
  <si>
    <t>HUGO</t>
  </si>
  <si>
    <t>BARRIUSO</t>
  </si>
  <si>
    <t>RIVERA</t>
  </si>
  <si>
    <t>VALVERDE</t>
  </si>
  <si>
    <t>BORJA</t>
  </si>
  <si>
    <t>JIMENO</t>
  </si>
  <si>
    <t>POVEDA</t>
  </si>
  <si>
    <t>DE LAS HERAS</t>
  </si>
  <si>
    <t>A.1</t>
  </si>
  <si>
    <t>A.2</t>
  </si>
  <si>
    <t>SLAVI</t>
  </si>
  <si>
    <t>MARTIINEZ</t>
  </si>
  <si>
    <t>B</t>
  </si>
  <si>
    <t>LIC</t>
  </si>
  <si>
    <t>SEXO</t>
  </si>
  <si>
    <t>NOMBRE</t>
  </si>
  <si>
    <t>TIPO</t>
  </si>
  <si>
    <t>ESPAÑOLA</t>
  </si>
  <si>
    <t>MARTíN</t>
  </si>
  <si>
    <t>SAEZ</t>
  </si>
  <si>
    <t>NUÑEZ</t>
  </si>
  <si>
    <t>LÓPEZ</t>
  </si>
  <si>
    <t>RAÚL</t>
  </si>
  <si>
    <t>HECTOR</t>
  </si>
  <si>
    <t>PEDRO</t>
  </si>
  <si>
    <t>LUCIA</t>
  </si>
  <si>
    <t>BURGOS FÉMINAS TM</t>
  </si>
  <si>
    <t>RUMANA</t>
  </si>
  <si>
    <t>EXTRANJERO</t>
  </si>
  <si>
    <t>PORTUGUESA</t>
  </si>
  <si>
    <t>VENEZOLANA</t>
  </si>
  <si>
    <t>BURGOS TM</t>
  </si>
  <si>
    <t>FRANCESA</t>
  </si>
  <si>
    <t>DANIELA</t>
  </si>
  <si>
    <t>GALLEGO</t>
  </si>
  <si>
    <t>JOSE FRANCISCO</t>
  </si>
  <si>
    <t>ATL BURGOS</t>
  </si>
  <si>
    <t>SERGIO</t>
  </si>
  <si>
    <t>VEGAS</t>
  </si>
  <si>
    <t>JULIAN</t>
  </si>
  <si>
    <t>ZAMORA</t>
  </si>
  <si>
    <t>GARCÍA</t>
  </si>
  <si>
    <t>IGLESIAS</t>
  </si>
  <si>
    <t>MARCOS</t>
  </si>
  <si>
    <t>ORTEGA</t>
  </si>
  <si>
    <t>FELIX</t>
  </si>
  <si>
    <t>FUENTES</t>
  </si>
  <si>
    <t>JUAN MANUEL</t>
  </si>
  <si>
    <t>TERESA</t>
  </si>
  <si>
    <t>ELOY</t>
  </si>
  <si>
    <t>LUCAS</t>
  </si>
  <si>
    <t>ROBERTO</t>
  </si>
  <si>
    <t>MARTINA</t>
  </si>
  <si>
    <t>JAIME</t>
  </si>
  <si>
    <t>CAMPOS</t>
  </si>
  <si>
    <t>VICENTE</t>
  </si>
  <si>
    <t>PALOMO</t>
  </si>
  <si>
    <t>ZHOU</t>
  </si>
  <si>
    <t>VILLA</t>
  </si>
  <si>
    <t>CD COYANZA</t>
  </si>
  <si>
    <t>BAUTISTA</t>
  </si>
  <si>
    <t>DIEZ</t>
  </si>
  <si>
    <t>ALBA</t>
  </si>
  <si>
    <t>VELASCO</t>
  </si>
  <si>
    <t>SUSANA</t>
  </si>
  <si>
    <t>REVILLA</t>
  </si>
  <si>
    <t>VALDERRAMA</t>
  </si>
  <si>
    <t>VALLADOLID</t>
  </si>
  <si>
    <t>JULIO</t>
  </si>
  <si>
    <t>CONDE</t>
  </si>
  <si>
    <t>LUIS</t>
  </si>
  <si>
    <t>CD SEGHOS</t>
  </si>
  <si>
    <t>CABEZAS</t>
  </si>
  <si>
    <t>BULGARA</t>
  </si>
  <si>
    <t>RAUL</t>
  </si>
  <si>
    <t>ELENA</t>
  </si>
  <si>
    <t>ESCUDERO</t>
  </si>
  <si>
    <t>SALAZAR</t>
  </si>
  <si>
    <t>GREGORIO</t>
  </si>
  <si>
    <t>NOA</t>
  </si>
  <si>
    <t>BARROS</t>
  </si>
  <si>
    <t>GOSSIMA</t>
  </si>
  <si>
    <t>JOSE LUIS</t>
  </si>
  <si>
    <t>RAMOS</t>
  </si>
  <si>
    <t>MIKEL</t>
  </si>
  <si>
    <t>VEGA</t>
  </si>
  <si>
    <t>SERAFIN</t>
  </si>
  <si>
    <t>MERINO</t>
  </si>
  <si>
    <t>SERNA</t>
  </si>
  <si>
    <t>CORONADO</t>
  </si>
  <si>
    <t>ISIDRO</t>
  </si>
  <si>
    <t>ATL. LEON</t>
  </si>
  <si>
    <t>BARUQUE</t>
  </si>
  <si>
    <t>NICO</t>
  </si>
  <si>
    <t>CHAVARRI</t>
  </si>
  <si>
    <t>GUATEMALTECA</t>
  </si>
  <si>
    <t>TOMAS</t>
  </si>
  <si>
    <t>CEA</t>
  </si>
  <si>
    <t>PARRADO</t>
  </si>
  <si>
    <t>PAVON</t>
  </si>
  <si>
    <t>ROBLEDO</t>
  </si>
  <si>
    <t>BARBERO</t>
  </si>
  <si>
    <t>RIOSERAS</t>
  </si>
  <si>
    <t>MORAN</t>
  </si>
  <si>
    <t>MEDIAVILLA</t>
  </si>
  <si>
    <t>SANTOS</t>
  </si>
  <si>
    <t>ISAAC</t>
  </si>
  <si>
    <t>HASEK</t>
  </si>
  <si>
    <t>ESTHER</t>
  </si>
  <si>
    <t>RINCON</t>
  </si>
  <si>
    <t>BUENO</t>
  </si>
  <si>
    <t>SALAS</t>
  </si>
  <si>
    <t>MAGALLANES</t>
  </si>
  <si>
    <t>RECIO</t>
  </si>
  <si>
    <t>CRISTIAN</t>
  </si>
  <si>
    <t>DEL CAMPO</t>
  </si>
  <si>
    <t>LOBATO</t>
  </si>
  <si>
    <t>FELIPE</t>
  </si>
  <si>
    <t>REPISO</t>
  </si>
  <si>
    <t>URBANEJA</t>
  </si>
  <si>
    <t>MECERREYES</t>
  </si>
  <si>
    <t>HIPOLITO</t>
  </si>
  <si>
    <t>MELGOSA</t>
  </si>
  <si>
    <t>YARTU</t>
  </si>
  <si>
    <t>SAN MILLAN</t>
  </si>
  <si>
    <t>LLORENTE</t>
  </si>
  <si>
    <t>CD VIRIATO TM</t>
  </si>
  <si>
    <t>CURIEL</t>
  </si>
  <si>
    <t>MOREDA</t>
  </si>
  <si>
    <t>BARRIENTOS</t>
  </si>
  <si>
    <t>JERONIMO</t>
  </si>
  <si>
    <t>HERRAEZ</t>
  </si>
  <si>
    <t>CASAS</t>
  </si>
  <si>
    <t>DE LA FUENTE</t>
  </si>
  <si>
    <t>ACEBES</t>
  </si>
  <si>
    <t>HUERTAS</t>
  </si>
  <si>
    <t>SAUL</t>
  </si>
  <si>
    <t>CEREIJO</t>
  </si>
  <si>
    <t>AMO</t>
  </si>
  <si>
    <t>SAENZ DE BURUAGA</t>
  </si>
  <si>
    <t>MENA</t>
  </si>
  <si>
    <t>SIERRA</t>
  </si>
  <si>
    <t>RIOL</t>
  </si>
  <si>
    <t>VAQUERO</t>
  </si>
  <si>
    <t>ESLOVACA</t>
  </si>
  <si>
    <t>ALTAMIRA</t>
  </si>
  <si>
    <t>PELLITERO</t>
  </si>
  <si>
    <t>BENAVIDES</t>
  </si>
  <si>
    <t>CECILIA</t>
  </si>
  <si>
    <t>MARTÍN</t>
  </si>
  <si>
    <t>CLARA</t>
  </si>
  <si>
    <t>OCHOA</t>
  </si>
  <si>
    <t>C. PEÑARANDA DE BRACAMONTE</t>
  </si>
  <si>
    <t>CARRICAJO</t>
  </si>
  <si>
    <t>PONGA</t>
  </si>
  <si>
    <t>.</t>
  </si>
  <si>
    <t>ANTONIO JESUS</t>
  </si>
  <si>
    <t>DE FRUTOS</t>
  </si>
  <si>
    <t>RUANO</t>
  </si>
  <si>
    <t>CARRASCAL</t>
  </si>
  <si>
    <t>TAPIAS</t>
  </si>
  <si>
    <t>POLLAN</t>
  </si>
  <si>
    <t>CODRUTA</t>
  </si>
  <si>
    <t>DRANCA DORINA</t>
  </si>
  <si>
    <t>VERONICA</t>
  </si>
  <si>
    <t>BERZOSA</t>
  </si>
  <si>
    <t>PANTÍN</t>
  </si>
  <si>
    <t>SAN MIGUEL</t>
  </si>
  <si>
    <t>ILLAN</t>
  </si>
  <si>
    <t>CD PISUERGA</t>
  </si>
  <si>
    <t>JOSÉ ANTONIO</t>
  </si>
  <si>
    <t>COLINA</t>
  </si>
  <si>
    <t>VARONA</t>
  </si>
  <si>
    <t>DE LA HUERGA</t>
  </si>
  <si>
    <t>CAMINA</t>
  </si>
  <si>
    <t>BUSTILLO</t>
  </si>
  <si>
    <t>HERAS</t>
  </si>
  <si>
    <t>TASCON</t>
  </si>
  <si>
    <t>CORDON</t>
  </si>
  <si>
    <t>SOLANO</t>
  </si>
  <si>
    <t>SOTO</t>
  </si>
  <si>
    <t>DENNIS</t>
  </si>
  <si>
    <t>TAPIA</t>
  </si>
  <si>
    <t>OSLE</t>
  </si>
  <si>
    <t>HIGUERA</t>
  </si>
  <si>
    <t>YU JIE</t>
  </si>
  <si>
    <t>CERVIGON</t>
  </si>
  <si>
    <t>RODOLFO</t>
  </si>
  <si>
    <t>HORTAL</t>
  </si>
  <si>
    <t>SANDRA</t>
  </si>
  <si>
    <t>KAROL</t>
  </si>
  <si>
    <t>JULIO CESAR</t>
  </si>
  <si>
    <t>TERRON</t>
  </si>
  <si>
    <t>DEHESA</t>
  </si>
  <si>
    <t>SUANCES</t>
  </si>
  <si>
    <t>SERONERO</t>
  </si>
  <si>
    <t>ARMANDO MANUEL</t>
  </si>
  <si>
    <t>PINTO</t>
  </si>
  <si>
    <t>DE DIOS</t>
  </si>
  <si>
    <t>GUADILLA</t>
  </si>
  <si>
    <t>AUSIN</t>
  </si>
  <si>
    <t>BRIONGOS</t>
  </si>
  <si>
    <t>JAÑEZ</t>
  </si>
  <si>
    <t>ABLANEDO</t>
  </si>
  <si>
    <t>LASERNA</t>
  </si>
  <si>
    <t>ELVIRA</t>
  </si>
  <si>
    <t>ARRAIZA</t>
  </si>
  <si>
    <t>LUIS ARMANDO</t>
  </si>
  <si>
    <t>FRANCISCO MANUEL</t>
  </si>
  <si>
    <t>DEL RIO</t>
  </si>
  <si>
    <t>VIDAUR</t>
  </si>
  <si>
    <t>LEONARDO</t>
  </si>
  <si>
    <t>GUSTAVO</t>
  </si>
  <si>
    <t>NAC</t>
  </si>
  <si>
    <t>JUG</t>
  </si>
  <si>
    <t>CLASE</t>
  </si>
  <si>
    <t>RK</t>
  </si>
  <si>
    <t>FFAA</t>
  </si>
  <si>
    <t>Nº LIC</t>
  </si>
  <si>
    <t>ORDEN DB</t>
  </si>
  <si>
    <t>IND</t>
  </si>
  <si>
    <t>DB</t>
  </si>
  <si>
    <t>EQ</t>
  </si>
  <si>
    <t>FECHA</t>
  </si>
  <si>
    <t>BENJAMÍN</t>
  </si>
  <si>
    <t>ALEVÍN</t>
  </si>
  <si>
    <t>INFANTIL</t>
  </si>
  <si>
    <t>JUVENIL</t>
  </si>
  <si>
    <t>SENIOR</t>
  </si>
  <si>
    <t>INDIVIDUAL</t>
  </si>
  <si>
    <t>SUBTIPO</t>
  </si>
  <si>
    <t>C</t>
  </si>
  <si>
    <t>12770796T</t>
  </si>
  <si>
    <t>BD5886932</t>
  </si>
  <si>
    <t>AMIGOS SEGOVIA</t>
  </si>
  <si>
    <t>Y2640189X</t>
  </si>
  <si>
    <t>LICENCIA</t>
  </si>
  <si>
    <t>APELLIDO1</t>
  </si>
  <si>
    <t>APPELLIDO2</t>
  </si>
  <si>
    <t>PASAPORTE</t>
  </si>
  <si>
    <t>NACIONALIDAD</t>
  </si>
  <si>
    <t>NACTIPO</t>
  </si>
  <si>
    <t>FHTRAMITACION</t>
  </si>
  <si>
    <t>CATEDAD</t>
  </si>
  <si>
    <t>ESP</t>
  </si>
  <si>
    <t>VETERANO</t>
  </si>
  <si>
    <t>CURTO</t>
  </si>
  <si>
    <t>ETTU</t>
  </si>
  <si>
    <t>CARRAL</t>
  </si>
  <si>
    <t>GILARRANZ</t>
  </si>
  <si>
    <t>SAN LORENZO</t>
  </si>
  <si>
    <t>71260723F</t>
  </si>
  <si>
    <t xml:space="preserve">GUTIERREZ </t>
  </si>
  <si>
    <t>BARRERO</t>
  </si>
  <si>
    <t>JUANAS</t>
  </si>
  <si>
    <t>MORAGON</t>
  </si>
  <si>
    <t>SAHUQUILLO</t>
  </si>
  <si>
    <t>GORJON</t>
  </si>
  <si>
    <t>TUDANCA</t>
  </si>
  <si>
    <t>PRESA</t>
  </si>
  <si>
    <t>NUÑO</t>
  </si>
  <si>
    <t>GABRIEL DÁMASO</t>
  </si>
  <si>
    <t>URDIALES</t>
  </si>
  <si>
    <t>LAURO SEBASTIAN</t>
  </si>
  <si>
    <t>ONRUBIA</t>
  </si>
  <si>
    <t>BATICON</t>
  </si>
  <si>
    <t>DEL BOSQUE</t>
  </si>
  <si>
    <t>ALZAGA</t>
  </si>
  <si>
    <t>DE VEGA</t>
  </si>
  <si>
    <t>BRUNO JOSE</t>
  </si>
  <si>
    <t>GAIL</t>
  </si>
  <si>
    <t>MORO</t>
  </si>
  <si>
    <t>JESúS MARíA</t>
  </si>
  <si>
    <t>RAMíREZ</t>
  </si>
  <si>
    <t>CASASÚS</t>
  </si>
  <si>
    <t>MATE</t>
  </si>
  <si>
    <t>FERRUELO</t>
  </si>
  <si>
    <t>FECHANAC</t>
  </si>
  <si>
    <t>10187689T</t>
  </si>
  <si>
    <t>SUB-21</t>
  </si>
  <si>
    <t>SASTRE</t>
  </si>
  <si>
    <t>LORENZANA</t>
  </si>
  <si>
    <t>PAITA</t>
  </si>
  <si>
    <t>DARIO ALEJANDRO</t>
  </si>
  <si>
    <t>Y8407538V</t>
  </si>
  <si>
    <t>ARGENTINA</t>
  </si>
  <si>
    <t>JOSE ALBERTO</t>
  </si>
  <si>
    <t>MARRIN</t>
  </si>
  <si>
    <t>HURTADO</t>
  </si>
  <si>
    <t>PARDO</t>
  </si>
  <si>
    <t>MAGIN</t>
  </si>
  <si>
    <t>ADIEGO</t>
  </si>
  <si>
    <t>JOSé IGNACIO</t>
  </si>
  <si>
    <t>LAFORA</t>
  </si>
  <si>
    <t>MASIDE</t>
  </si>
  <si>
    <t>CARLOS HUGO</t>
  </si>
  <si>
    <t>COCO</t>
  </si>
  <si>
    <t>Mª VICTORIA DEL VALL</t>
  </si>
  <si>
    <t>JULIAN JOSE</t>
  </si>
  <si>
    <t>PINEU SANTA COMBA</t>
  </si>
  <si>
    <t>MARIANA</t>
  </si>
  <si>
    <t>CB791394</t>
  </si>
  <si>
    <t>ANDREA</t>
  </si>
  <si>
    <t>LABARGA</t>
  </si>
  <si>
    <t>VILANOVA</t>
  </si>
  <si>
    <t>IAGO</t>
  </si>
  <si>
    <t>LORENZO</t>
  </si>
  <si>
    <t>BAYON</t>
  </si>
  <si>
    <t>TOBES</t>
  </si>
  <si>
    <t>IMPORTE</t>
  </si>
  <si>
    <t>FHALTA</t>
  </si>
  <si>
    <t>FHLICENCIA</t>
  </si>
  <si>
    <t>REDONDO</t>
  </si>
  <si>
    <t>BEJARANO</t>
  </si>
  <si>
    <t>ESTEBAN</t>
  </si>
  <si>
    <t>LAGO</t>
  </si>
  <si>
    <t>MONTERO</t>
  </si>
  <si>
    <t>GUTZEIT</t>
  </si>
  <si>
    <t>GUNTER PAUL</t>
  </si>
  <si>
    <t>DE BLAS</t>
  </si>
  <si>
    <t>CDT ARANDA</t>
  </si>
  <si>
    <t>CEBRIAN</t>
  </si>
  <si>
    <t>SAAVEDRA</t>
  </si>
  <si>
    <t>CD RIO DUERO</t>
  </si>
  <si>
    <t>AVILA</t>
  </si>
  <si>
    <t>GUTIERREZ</t>
  </si>
  <si>
    <t>POLO</t>
  </si>
  <si>
    <t>CUERDO</t>
  </si>
  <si>
    <t>AGUADO</t>
  </si>
  <si>
    <t>I.E.S. PADRE ISLA</t>
  </si>
  <si>
    <t>BENITO</t>
  </si>
  <si>
    <t>BENÍTEZ DE LUGO</t>
  </si>
  <si>
    <t>GORINES</t>
  </si>
  <si>
    <t xml:space="preserve"> LOPEZ</t>
  </si>
  <si>
    <t xml:space="preserve">ANGEL </t>
  </si>
  <si>
    <t>COBOS</t>
  </si>
  <si>
    <t>MONGIL</t>
  </si>
  <si>
    <t>MOYANO</t>
  </si>
  <si>
    <t>NORIEGA</t>
  </si>
  <si>
    <t>HEERERO</t>
  </si>
  <si>
    <t>DE LA CAL</t>
  </si>
  <si>
    <t>ZAYAS</t>
  </si>
  <si>
    <t>DOMINGUEZ</t>
  </si>
  <si>
    <t>ARANDA</t>
  </si>
  <si>
    <t>JERONI</t>
  </si>
  <si>
    <t>CTM SORIANO</t>
  </si>
  <si>
    <t>VILLAMEDIANA</t>
  </si>
  <si>
    <t>PEDRO ANTONIO</t>
  </si>
  <si>
    <t>DE MARCO</t>
  </si>
  <si>
    <t>ANA</t>
  </si>
  <si>
    <t>DE MIGUEL</t>
  </si>
  <si>
    <t>GERARDO</t>
  </si>
  <si>
    <t>CABALLERO</t>
  </si>
  <si>
    <t>MANZANERA</t>
  </si>
  <si>
    <t>ISMAEL</t>
  </si>
  <si>
    <t>ZVEKIC</t>
  </si>
  <si>
    <t>VLAJIC</t>
  </si>
  <si>
    <t>ZELJKO</t>
  </si>
  <si>
    <t>MIGEL ANGEL</t>
  </si>
  <si>
    <t>FIERRO</t>
  </si>
  <si>
    <t>IVANOV</t>
  </si>
  <si>
    <t>OROZ</t>
  </si>
  <si>
    <t>RAMIREZ</t>
  </si>
  <si>
    <t>PALOMAR</t>
  </si>
  <si>
    <t>MORATIEL</t>
  </si>
  <si>
    <t>BERROJO</t>
  </si>
  <si>
    <t>TABERNERO</t>
  </si>
  <si>
    <t>UNAI</t>
  </si>
  <si>
    <t>CALAVIA</t>
  </si>
  <si>
    <t>SAHAGÚN</t>
  </si>
  <si>
    <t>FUERTES</t>
  </si>
  <si>
    <t>ALLER</t>
  </si>
  <si>
    <t>ANTOLÍN</t>
  </si>
  <si>
    <t>LA ORDEN</t>
  </si>
  <si>
    <t>MARIA PILAR</t>
  </si>
  <si>
    <t>GONZALO</t>
  </si>
  <si>
    <t>RODRÍGUEZ</t>
  </si>
  <si>
    <t>ÁLVARO</t>
  </si>
  <si>
    <t>LóPEZ</t>
  </si>
  <si>
    <t>SANCHO</t>
  </si>
  <si>
    <t>KOSEV</t>
  </si>
  <si>
    <t>KRASIMIR</t>
  </si>
  <si>
    <t>SALAMANCA</t>
  </si>
  <si>
    <t>MONTAÑA</t>
  </si>
  <si>
    <t>ALICIA</t>
  </si>
  <si>
    <t>ARRABAL</t>
  </si>
  <si>
    <t>JESúS</t>
  </si>
  <si>
    <t>NAVARRO</t>
  </si>
  <si>
    <t>ARRANZ</t>
  </si>
  <si>
    <t>VICARIO</t>
  </si>
  <si>
    <t>CéSAR</t>
  </si>
  <si>
    <t>SIMóN</t>
  </si>
  <si>
    <t>NICOLáS</t>
  </si>
  <si>
    <t>DíAZ</t>
  </si>
  <si>
    <t>ROMáN</t>
  </si>
  <si>
    <t>JUAN</t>
  </si>
  <si>
    <t>ARROYO</t>
  </si>
  <si>
    <t>HERRERO</t>
  </si>
  <si>
    <t>HERREROS</t>
  </si>
  <si>
    <t>GIBAJA</t>
  </si>
  <si>
    <t>LEOPOLDO</t>
  </si>
  <si>
    <t>CRESPO</t>
  </si>
  <si>
    <t>ROMERA</t>
  </si>
  <si>
    <t>DEL CURA</t>
  </si>
  <si>
    <t>GARACHANA</t>
  </si>
  <si>
    <t>ÁLVAREZ</t>
  </si>
  <si>
    <t>GUZMÁN</t>
  </si>
  <si>
    <t>CABERO</t>
  </si>
  <si>
    <t>MARTÍNEZ</t>
  </si>
  <si>
    <t>IZAN</t>
  </si>
  <si>
    <t>ANDRÉS</t>
  </si>
  <si>
    <t>VETERANO  40</t>
  </si>
  <si>
    <t>VETERANO 50</t>
  </si>
  <si>
    <t>VETERANO 60</t>
  </si>
  <si>
    <t>BENJAMIN</t>
  </si>
  <si>
    <t>ALEVIN</t>
  </si>
  <si>
    <t>VETERANO 65</t>
  </si>
  <si>
    <t>INSCRIPCIONES</t>
  </si>
  <si>
    <t xml:space="preserve">PLAZAS ASIGNADAS    </t>
  </si>
  <si>
    <t>MASCULINO</t>
  </si>
  <si>
    <t>FEMENINO</t>
  </si>
  <si>
    <t xml:space="preserve">LUGAR : </t>
  </si>
  <si>
    <t>BURGOS</t>
  </si>
  <si>
    <t>LUGAR:</t>
  </si>
  <si>
    <t xml:space="preserve">TORNEO PRE-ESTATAL - 2024  Castilla y León </t>
  </si>
  <si>
    <t xml:space="preserve">                  TORNEO PRE - ESTATAL   CyL -Año 2024</t>
  </si>
  <si>
    <t>VETERANO 40  FEMENINO</t>
  </si>
  <si>
    <t>VETERANO 50  FEMENINO</t>
  </si>
  <si>
    <t>DISCAPACITADOS PIE</t>
  </si>
  <si>
    <t>DIA  7 DE DICIEMBRE 2024</t>
  </si>
  <si>
    <t>V. DON JUAN</t>
  </si>
  <si>
    <t>DNI</t>
  </si>
  <si>
    <t>12200417K</t>
  </si>
  <si>
    <t>C. ARB. CASTILLA Y LEON</t>
  </si>
  <si>
    <t>ARB</t>
  </si>
  <si>
    <t>JAI</t>
  </si>
  <si>
    <t>12727597H</t>
  </si>
  <si>
    <t>ENT</t>
  </si>
  <si>
    <t>E.1</t>
  </si>
  <si>
    <t>BELTRAN</t>
  </si>
  <si>
    <t>07824565B</t>
  </si>
  <si>
    <t>JA.N</t>
  </si>
  <si>
    <t>DEL</t>
  </si>
  <si>
    <t>DE</t>
  </si>
  <si>
    <t>09751636G</t>
  </si>
  <si>
    <t>E.3</t>
  </si>
  <si>
    <t>SENDINO</t>
  </si>
  <si>
    <t>CARMEN MARIA</t>
  </si>
  <si>
    <t>13121168J</t>
  </si>
  <si>
    <t>MAILLO</t>
  </si>
  <si>
    <t>MELQUIADES</t>
  </si>
  <si>
    <t>08106568B</t>
  </si>
  <si>
    <t>CD RONDILLA NACIÓN</t>
  </si>
  <si>
    <t>07866828T</t>
  </si>
  <si>
    <t>30585660F</t>
  </si>
  <si>
    <t>13136992J</t>
  </si>
  <si>
    <t>13139125F</t>
  </si>
  <si>
    <t>CDF TOPSPIN VALLADOLID TM</t>
  </si>
  <si>
    <t>VAZQUEZ</t>
  </si>
  <si>
    <t>CESAR</t>
  </si>
  <si>
    <t>13140500W</t>
  </si>
  <si>
    <t>TURRADO</t>
  </si>
  <si>
    <t>ALDONZA</t>
  </si>
  <si>
    <t>CARMEN</t>
  </si>
  <si>
    <t>09788695X</t>
  </si>
  <si>
    <t>E.2</t>
  </si>
  <si>
    <t>09807625B</t>
  </si>
  <si>
    <t>VALLEJO</t>
  </si>
  <si>
    <t>COCA</t>
  </si>
  <si>
    <t>13306421R</t>
  </si>
  <si>
    <t>CDTM MIRANDES</t>
  </si>
  <si>
    <t>70866594Y</t>
  </si>
  <si>
    <t>07983178Q</t>
  </si>
  <si>
    <t>12378776S</t>
  </si>
  <si>
    <t>CRISTINA</t>
  </si>
  <si>
    <t>09810617J</t>
  </si>
  <si>
    <t>71272727M</t>
  </si>
  <si>
    <t>LUGO</t>
  </si>
  <si>
    <t>MAIKEL ORLANDO</t>
  </si>
  <si>
    <t>71323528E</t>
  </si>
  <si>
    <t>71557295V</t>
  </si>
  <si>
    <t>71289713V</t>
  </si>
  <si>
    <t>70877545D</t>
  </si>
  <si>
    <t>LIBRE</t>
  </si>
  <si>
    <t>53237793S</t>
  </si>
  <si>
    <t>71445471L</t>
  </si>
  <si>
    <t>70259320R</t>
  </si>
  <si>
    <t>71289920V</t>
  </si>
  <si>
    <t>E.C</t>
  </si>
  <si>
    <t>12421183X</t>
  </si>
  <si>
    <t>13088898N</t>
  </si>
  <si>
    <t>NURIA</t>
  </si>
  <si>
    <t>71433972C</t>
  </si>
  <si>
    <t>70882237D</t>
  </si>
  <si>
    <t>70891118N</t>
  </si>
  <si>
    <t>07986244T</t>
  </si>
  <si>
    <t>VALLADARES</t>
  </si>
  <si>
    <t>JOSE IVAN</t>
  </si>
  <si>
    <t>10889813A</t>
  </si>
  <si>
    <t>COQUE</t>
  </si>
  <si>
    <t>71456521Y</t>
  </si>
  <si>
    <t>71304206C</t>
  </si>
  <si>
    <t>SALVADOR</t>
  </si>
  <si>
    <t>JOSÉ LUIS</t>
  </si>
  <si>
    <t>08109252G</t>
  </si>
  <si>
    <t>08105588C</t>
  </si>
  <si>
    <t>70821985V</t>
  </si>
  <si>
    <t>08109198L</t>
  </si>
  <si>
    <t>JA.C</t>
  </si>
  <si>
    <t>07825792L</t>
  </si>
  <si>
    <t>VITORIA</t>
  </si>
  <si>
    <t>JOSU</t>
  </si>
  <si>
    <t>72731834S</t>
  </si>
  <si>
    <t>MORA</t>
  </si>
  <si>
    <t>71145954P</t>
  </si>
  <si>
    <t>13080159J</t>
  </si>
  <si>
    <t>DE LA PARTE</t>
  </si>
  <si>
    <t>ADELA</t>
  </si>
  <si>
    <t>09801316G</t>
  </si>
  <si>
    <t>13099712Q</t>
  </si>
  <si>
    <t>70936889J</t>
  </si>
  <si>
    <t>07860303F</t>
  </si>
  <si>
    <t>44789410S</t>
  </si>
  <si>
    <t>71302150B</t>
  </si>
  <si>
    <t>FEHER</t>
  </si>
  <si>
    <t>GABRIELA</t>
  </si>
  <si>
    <t>X8534863T</t>
  </si>
  <si>
    <t>SERBIA</t>
  </si>
  <si>
    <t>08097304Q</t>
  </si>
  <si>
    <t>71926217L</t>
  </si>
  <si>
    <t>12211653X</t>
  </si>
  <si>
    <t>06574851W</t>
  </si>
  <si>
    <t>09285985B</t>
  </si>
  <si>
    <t>71473411Z</t>
  </si>
  <si>
    <t>11938668N</t>
  </si>
  <si>
    <t>11964133Q</t>
  </si>
  <si>
    <t>03449720L</t>
  </si>
  <si>
    <t>50820067A</t>
  </si>
  <si>
    <t>GOMEZ DE CASO</t>
  </si>
  <si>
    <t>CANTO</t>
  </si>
  <si>
    <t>JUAN MIGUEL</t>
  </si>
  <si>
    <t>03439933F</t>
  </si>
  <si>
    <t>G09656840</t>
  </si>
  <si>
    <t>49114898P</t>
  </si>
  <si>
    <t>03452991R</t>
  </si>
  <si>
    <t>08103111G</t>
  </si>
  <si>
    <t>72123718L</t>
  </si>
  <si>
    <t>70262445K</t>
  </si>
  <si>
    <t>30659976X</t>
  </si>
  <si>
    <t>MORENO</t>
  </si>
  <si>
    <t>PRADO</t>
  </si>
  <si>
    <t>DAMIÁN</t>
  </si>
  <si>
    <t>71177972X</t>
  </si>
  <si>
    <t>71463767F</t>
  </si>
  <si>
    <t>72222113C</t>
  </si>
  <si>
    <t>71231174J</t>
  </si>
  <si>
    <t>CLUB FROTENIS LA CISTERNIGA</t>
  </si>
  <si>
    <t>NOELIA</t>
  </si>
  <si>
    <t>71313612L</t>
  </si>
  <si>
    <t>70902759S</t>
  </si>
  <si>
    <t>71461608X</t>
  </si>
  <si>
    <t>09757699H</t>
  </si>
  <si>
    <t>12225135Z</t>
  </si>
  <si>
    <t>71565052T</t>
  </si>
  <si>
    <t>11732794B</t>
  </si>
  <si>
    <t>FERNÁNDEZ</t>
  </si>
  <si>
    <t>32656418Y</t>
  </si>
  <si>
    <t>12766537L</t>
  </si>
  <si>
    <t>DC</t>
  </si>
  <si>
    <t>12389420X</t>
  </si>
  <si>
    <t>ROSA EMILIA</t>
  </si>
  <si>
    <t>11947123A</t>
  </si>
  <si>
    <t>71362839A</t>
  </si>
  <si>
    <t>44901230D</t>
  </si>
  <si>
    <t>ABIA</t>
  </si>
  <si>
    <t>09296361Z</t>
  </si>
  <si>
    <t>71168553K</t>
  </si>
  <si>
    <t>12421505X</t>
  </si>
  <si>
    <t>71363599G</t>
  </si>
  <si>
    <t>10047206R</t>
  </si>
  <si>
    <t>71204632J</t>
  </si>
  <si>
    <t>71031827F</t>
  </si>
  <si>
    <t>71758483R</t>
  </si>
  <si>
    <t>12424253K</t>
  </si>
  <si>
    <t>CAMARA</t>
  </si>
  <si>
    <t>46483616H</t>
  </si>
  <si>
    <t>70926740F</t>
  </si>
  <si>
    <t>71566539S</t>
  </si>
  <si>
    <t>CADETE</t>
  </si>
  <si>
    <t>09280732W</t>
  </si>
  <si>
    <t>09263260X</t>
  </si>
  <si>
    <t>71531282V</t>
  </si>
  <si>
    <t xml:space="preserve">ALBERTO </t>
  </si>
  <si>
    <t>71530294H</t>
  </si>
  <si>
    <t>QUEVEDO</t>
  </si>
  <si>
    <t>72106122H</t>
  </si>
  <si>
    <t>SANCHEZ-ESCALONILLA</t>
  </si>
  <si>
    <t>SERRANO</t>
  </si>
  <si>
    <t>JUAN PABLO</t>
  </si>
  <si>
    <t>03858907J</t>
  </si>
  <si>
    <t>71711323Z</t>
  </si>
  <si>
    <t>71476596W</t>
  </si>
  <si>
    <t>SONIA</t>
  </si>
  <si>
    <t>71719972S</t>
  </si>
  <si>
    <t>70882238X</t>
  </si>
  <si>
    <t>BELTRAN DE HEREDIA</t>
  </si>
  <si>
    <t>RENTERIA</t>
  </si>
  <si>
    <t>12243709G</t>
  </si>
  <si>
    <t>71123293W</t>
  </si>
  <si>
    <t>70920821E</t>
  </si>
  <si>
    <t>PAULA XU</t>
  </si>
  <si>
    <t>12426094E</t>
  </si>
  <si>
    <t>MOLERO</t>
  </si>
  <si>
    <t>CANDELA</t>
  </si>
  <si>
    <t>MORETA</t>
  </si>
  <si>
    <t>MAGDALENO</t>
  </si>
  <si>
    <t>70957628Y</t>
  </si>
  <si>
    <t>70965652A</t>
  </si>
  <si>
    <t>03412851L</t>
  </si>
  <si>
    <t>12360328J</t>
  </si>
  <si>
    <t>71715601Z</t>
  </si>
  <si>
    <t>09774824P</t>
  </si>
  <si>
    <t>71043616C</t>
  </si>
  <si>
    <t>70920822T</t>
  </si>
  <si>
    <t>CARRERA</t>
  </si>
  <si>
    <t>71714176S</t>
  </si>
  <si>
    <t>09278955L</t>
  </si>
  <si>
    <t>VIVES</t>
  </si>
  <si>
    <t>12133655M</t>
  </si>
  <si>
    <t>09287530S</t>
  </si>
  <si>
    <t>09259301F</t>
  </si>
  <si>
    <t>13300635B</t>
  </si>
  <si>
    <t>13294877A</t>
  </si>
  <si>
    <t>71468483P</t>
  </si>
  <si>
    <t>71473622H</t>
  </si>
  <si>
    <t>11720517Q</t>
  </si>
  <si>
    <t>11734167G</t>
  </si>
  <si>
    <t>PEÑA</t>
  </si>
  <si>
    <t>71010726C</t>
  </si>
  <si>
    <t>71026201Q</t>
  </si>
  <si>
    <t>11942521R</t>
  </si>
  <si>
    <t>TOLOSA</t>
  </si>
  <si>
    <t>JOSE RAMON</t>
  </si>
  <si>
    <t>09269060Z</t>
  </si>
  <si>
    <t>45571755S</t>
  </si>
  <si>
    <t>13109854S</t>
  </si>
  <si>
    <t>12439015V</t>
  </si>
  <si>
    <t>71189770D</t>
  </si>
  <si>
    <t>71715604V</t>
  </si>
  <si>
    <t>FIGAL</t>
  </si>
  <si>
    <t>11703223H</t>
  </si>
  <si>
    <t>FERRERO</t>
  </si>
  <si>
    <t>45690137Q</t>
  </si>
  <si>
    <t>13148733R</t>
  </si>
  <si>
    <t>13104088E</t>
  </si>
  <si>
    <t>13145684B</t>
  </si>
  <si>
    <t>ANTON</t>
  </si>
  <si>
    <t>TOME</t>
  </si>
  <si>
    <t>71301228D</t>
  </si>
  <si>
    <t>09307547E</t>
  </si>
  <si>
    <t>X2413569H</t>
  </si>
  <si>
    <t>ALEMANA</t>
  </si>
  <si>
    <t>MENDOZA</t>
  </si>
  <si>
    <t>EFREN</t>
  </si>
  <si>
    <t>71343073V</t>
  </si>
  <si>
    <t>NOGADOI</t>
  </si>
  <si>
    <t>71347883C</t>
  </si>
  <si>
    <t>71302098M</t>
  </si>
  <si>
    <t>71567184Q</t>
  </si>
  <si>
    <t>ERDELYI</t>
  </si>
  <si>
    <t>ANNAMARIA</t>
  </si>
  <si>
    <t>BC1033892</t>
  </si>
  <si>
    <t>HUNGARA</t>
  </si>
  <si>
    <t>44101256K</t>
  </si>
  <si>
    <t>SIMON</t>
  </si>
  <si>
    <t>14263503F</t>
  </si>
  <si>
    <t>70972306X</t>
  </si>
  <si>
    <t>MONTESINOS</t>
  </si>
  <si>
    <t>CABRERO</t>
  </si>
  <si>
    <t>70270500A</t>
  </si>
  <si>
    <t>50681773P</t>
  </si>
  <si>
    <t>70270504F</t>
  </si>
  <si>
    <t>13140657K</t>
  </si>
  <si>
    <t>BOLLON</t>
  </si>
  <si>
    <t>11942320F</t>
  </si>
  <si>
    <t>70926049Y</t>
  </si>
  <si>
    <t>NAVAZO</t>
  </si>
  <si>
    <t>ALVAR</t>
  </si>
  <si>
    <t>71566333Q</t>
  </si>
  <si>
    <t>CASTAÑON</t>
  </si>
  <si>
    <t>TORRES</t>
  </si>
  <si>
    <t>02192186X</t>
  </si>
  <si>
    <t>71477418L</t>
  </si>
  <si>
    <t>71471448Y</t>
  </si>
  <si>
    <t>71715171K</t>
  </si>
  <si>
    <t>71478895R</t>
  </si>
  <si>
    <t>71708868C</t>
  </si>
  <si>
    <t>71793085B</t>
  </si>
  <si>
    <t>13110867Q</t>
  </si>
  <si>
    <t>71271541S</t>
  </si>
  <si>
    <t>13161904Q</t>
  </si>
  <si>
    <t>VILLAROEL</t>
  </si>
  <si>
    <t>JESUS ENRIQUE</t>
  </si>
  <si>
    <t>09314735B</t>
  </si>
  <si>
    <t>12351568Q</t>
  </si>
  <si>
    <t>09252226Q</t>
  </si>
  <si>
    <t>14916489T</t>
  </si>
  <si>
    <t>16806235C</t>
  </si>
  <si>
    <t>FERRADAS</t>
  </si>
  <si>
    <t>12432051E</t>
  </si>
  <si>
    <t>70262996C</t>
  </si>
  <si>
    <t>70959992R</t>
  </si>
  <si>
    <t>16804396K</t>
  </si>
  <si>
    <t>72897428D</t>
  </si>
  <si>
    <t>HERRANZ</t>
  </si>
  <si>
    <t>71189758C</t>
  </si>
  <si>
    <t>71325007Y</t>
  </si>
  <si>
    <t>09755760B</t>
  </si>
  <si>
    <t>43685190W</t>
  </si>
  <si>
    <t>71996152B</t>
  </si>
  <si>
    <t>16803114G</t>
  </si>
  <si>
    <t>70968153C</t>
  </si>
  <si>
    <t>71063654W</t>
  </si>
  <si>
    <t>72902889L</t>
  </si>
  <si>
    <t>12391211F</t>
  </si>
  <si>
    <t>71328756Y</t>
  </si>
  <si>
    <t>71322853Z</t>
  </si>
  <si>
    <t>09333288A</t>
  </si>
  <si>
    <t>09329352T</t>
  </si>
  <si>
    <t>07961387Y</t>
  </si>
  <si>
    <t>71059138V</t>
  </si>
  <si>
    <t>03458761K</t>
  </si>
  <si>
    <t>ROSA MARIA</t>
  </si>
  <si>
    <t>71419483K</t>
  </si>
  <si>
    <t>71479035A</t>
  </si>
  <si>
    <t>71793994T</t>
  </si>
  <si>
    <t>71832272Y</t>
  </si>
  <si>
    <t>71719025B</t>
  </si>
  <si>
    <t>71794023Y</t>
  </si>
  <si>
    <t>71475294B</t>
  </si>
  <si>
    <t>03466030E</t>
  </si>
  <si>
    <t>CALZADA</t>
  </si>
  <si>
    <t>JOSE</t>
  </si>
  <si>
    <t>11964548V</t>
  </si>
  <si>
    <t>72899325C</t>
  </si>
  <si>
    <t>71815598F</t>
  </si>
  <si>
    <t>12368778E</t>
  </si>
  <si>
    <t>COLMENARES</t>
  </si>
  <si>
    <t>OSCAR ENRIQUE</t>
  </si>
  <si>
    <t>Y5446571R</t>
  </si>
  <si>
    <t>70882628D</t>
  </si>
  <si>
    <t>PALACIOS</t>
  </si>
  <si>
    <t>72903900H</t>
  </si>
  <si>
    <t>CASTELLANOS</t>
  </si>
  <si>
    <t>ALMUDENA</t>
  </si>
  <si>
    <t>09797066D</t>
  </si>
  <si>
    <t>72320397W</t>
  </si>
  <si>
    <t>71830320D</t>
  </si>
  <si>
    <t>71063656G</t>
  </si>
  <si>
    <t>GARCíA</t>
  </si>
  <si>
    <t>13151021N</t>
  </si>
  <si>
    <t>07237989G</t>
  </si>
  <si>
    <t>71179647Y</t>
  </si>
  <si>
    <t>12192183K</t>
  </si>
  <si>
    <t>70741128M</t>
  </si>
  <si>
    <t>12367004L</t>
  </si>
  <si>
    <t>71381995T</t>
  </si>
  <si>
    <t>72335419M</t>
  </si>
  <si>
    <t>71320014G</t>
  </si>
  <si>
    <t>09793066B</t>
  </si>
  <si>
    <t>71318474M</t>
  </si>
  <si>
    <t>71568729C</t>
  </si>
  <si>
    <t>12398724E</t>
  </si>
  <si>
    <t>13151010R</t>
  </si>
  <si>
    <t>71189307Y</t>
  </si>
  <si>
    <t>71124033Y</t>
  </si>
  <si>
    <t>09347110W</t>
  </si>
  <si>
    <t>09278934K</t>
  </si>
  <si>
    <t>12317358F</t>
  </si>
  <si>
    <t>72906344R</t>
  </si>
  <si>
    <t>71363370M</t>
  </si>
  <si>
    <t>09250141R</t>
  </si>
  <si>
    <t>71711792T</t>
  </si>
  <si>
    <t>12722193L</t>
  </si>
  <si>
    <t>DORADO</t>
  </si>
  <si>
    <t>71058292E</t>
  </si>
  <si>
    <t>MARIA JOSE</t>
  </si>
  <si>
    <t>12242999F</t>
  </si>
  <si>
    <t>12358519K</t>
  </si>
  <si>
    <t>07863119V</t>
  </si>
  <si>
    <t>71793748F</t>
  </si>
  <si>
    <t>13116428B</t>
  </si>
  <si>
    <t>16789154M</t>
  </si>
  <si>
    <t>PéREZ</t>
  </si>
  <si>
    <t>ROSA MARíA</t>
  </si>
  <si>
    <t>10202146J</t>
  </si>
  <si>
    <t>09301154T</t>
  </si>
  <si>
    <t>03444909S</t>
  </si>
  <si>
    <t>12218911T</t>
  </si>
  <si>
    <t>70254481S</t>
  </si>
  <si>
    <t>09755067P</t>
  </si>
  <si>
    <t>12331396S</t>
  </si>
  <si>
    <t>09340092E</t>
  </si>
  <si>
    <t>12365998W</t>
  </si>
  <si>
    <t>03467869K</t>
  </si>
  <si>
    <t>03454768F</t>
  </si>
  <si>
    <t>70287817R</t>
  </si>
  <si>
    <t>17183844S</t>
  </si>
  <si>
    <t>07991028T</t>
  </si>
  <si>
    <t>HERNáNDEZ</t>
  </si>
  <si>
    <t>GABRIEL</t>
  </si>
  <si>
    <t>70884672Y</t>
  </si>
  <si>
    <t>44097615Z</t>
  </si>
  <si>
    <t>34310240J</t>
  </si>
  <si>
    <t>71793486K</t>
  </si>
  <si>
    <t>71831841N</t>
  </si>
  <si>
    <t>71800527R</t>
  </si>
  <si>
    <t>72324558T</t>
  </si>
  <si>
    <t>71257751W</t>
  </si>
  <si>
    <t>01195370Z</t>
  </si>
  <si>
    <t>70943249W</t>
  </si>
  <si>
    <t>09340345E</t>
  </si>
  <si>
    <t>09345958T</t>
  </si>
  <si>
    <t>45571770F</t>
  </si>
  <si>
    <t>45420962X</t>
  </si>
  <si>
    <t>36955427Q</t>
  </si>
  <si>
    <t>71102014K</t>
  </si>
  <si>
    <t>49985312X</t>
  </si>
  <si>
    <t>49541605L</t>
  </si>
  <si>
    <t>09270614G</t>
  </si>
  <si>
    <t>72906562N</t>
  </si>
  <si>
    <t>72879543H</t>
  </si>
  <si>
    <t>16791324J</t>
  </si>
  <si>
    <t>71478550R</t>
  </si>
  <si>
    <t>71997154R</t>
  </si>
  <si>
    <t>ABAD</t>
  </si>
  <si>
    <t>CANO</t>
  </si>
  <si>
    <t>12360883Q</t>
  </si>
  <si>
    <t>TENG</t>
  </si>
  <si>
    <t>HE</t>
  </si>
  <si>
    <t>YUAN</t>
  </si>
  <si>
    <t>Y3225352F</t>
  </si>
  <si>
    <t>CHINA</t>
  </si>
  <si>
    <t>DONCEL</t>
  </si>
  <si>
    <t>CARBALLO</t>
  </si>
  <si>
    <t>71800176H</t>
  </si>
  <si>
    <t>FRESNO</t>
  </si>
  <si>
    <t>GARROTE</t>
  </si>
  <si>
    <t>71051983S</t>
  </si>
  <si>
    <t>LABAJOS</t>
  </si>
  <si>
    <t>12233312A</t>
  </si>
  <si>
    <t>PEñAS</t>
  </si>
  <si>
    <t>49540070W</t>
  </si>
  <si>
    <t>BARRIOS</t>
  </si>
  <si>
    <t>RUBÉN</t>
  </si>
  <si>
    <t>71049821S</t>
  </si>
  <si>
    <t>SUAREZ</t>
  </si>
  <si>
    <t>45577905R</t>
  </si>
  <si>
    <t>71256854W</t>
  </si>
  <si>
    <t>CHAMORRO</t>
  </si>
  <si>
    <t>BARRAGAN</t>
  </si>
  <si>
    <t>BALDOMERO</t>
  </si>
  <si>
    <t>71549606X</t>
  </si>
  <si>
    <t>Nó</t>
  </si>
  <si>
    <t>SANCHEZ DE LEóN</t>
  </si>
  <si>
    <t>12351882P</t>
  </si>
  <si>
    <t>FIDALGO</t>
  </si>
  <si>
    <t>MANUEL GERMAN</t>
  </si>
  <si>
    <t>07820924G</t>
  </si>
  <si>
    <t>GONZáLEZ</t>
  </si>
  <si>
    <t>MARTíNEZ</t>
  </si>
  <si>
    <t>72329828A</t>
  </si>
  <si>
    <t>ROSA</t>
  </si>
  <si>
    <t>71818131X</t>
  </si>
  <si>
    <t>CD FEDERADO TM BLANCO</t>
  </si>
  <si>
    <t>RINA</t>
  </si>
  <si>
    <t>71818132B</t>
  </si>
  <si>
    <t>ANGEL FERNANDO</t>
  </si>
  <si>
    <t>09739842D</t>
  </si>
  <si>
    <t>71472265H</t>
  </si>
  <si>
    <t>ALARCÓN</t>
  </si>
  <si>
    <t>JIMÉNEZ</t>
  </si>
  <si>
    <t>SATURNINO</t>
  </si>
  <si>
    <t>05104926F</t>
  </si>
  <si>
    <t>VULIC</t>
  </si>
  <si>
    <t>ZASTAVNICOVIC</t>
  </si>
  <si>
    <t>VLADO</t>
  </si>
  <si>
    <t>71478451V</t>
  </si>
  <si>
    <t>DE ANDRES</t>
  </si>
  <si>
    <t>LAZARO</t>
  </si>
  <si>
    <t>15811739K</t>
  </si>
  <si>
    <t>72372886M</t>
  </si>
  <si>
    <t>MCBEATH</t>
  </si>
  <si>
    <t>DAVID GORDON JAMES</t>
  </si>
  <si>
    <t>INGLESA</t>
  </si>
  <si>
    <t>JAIRO</t>
  </si>
  <si>
    <t>72333226C</t>
  </si>
  <si>
    <t>71815627J</t>
  </si>
  <si>
    <t>RODIL</t>
  </si>
  <si>
    <t>SAÚL</t>
  </si>
  <si>
    <t>12433232F</t>
  </si>
  <si>
    <t>NICOLÁS</t>
  </si>
  <si>
    <t>71581583V</t>
  </si>
  <si>
    <t>72323648X</t>
  </si>
  <si>
    <t>71793711Q</t>
  </si>
  <si>
    <t>BARRIO</t>
  </si>
  <si>
    <t>MAURO</t>
  </si>
  <si>
    <t>71796993D</t>
  </si>
  <si>
    <t>71796992P</t>
  </si>
  <si>
    <t>PRIMO</t>
  </si>
  <si>
    <t>09333908W</t>
  </si>
  <si>
    <t>71994561F</t>
  </si>
  <si>
    <t>SINOVAS</t>
  </si>
  <si>
    <t>SARMIENTO</t>
  </si>
  <si>
    <t>JESUS VALENTIN</t>
  </si>
  <si>
    <t>12227098E</t>
  </si>
  <si>
    <t>PINO</t>
  </si>
  <si>
    <t>RIOS</t>
  </si>
  <si>
    <t>BRAHIAN ESTEBAN</t>
  </si>
  <si>
    <t>Z0907110H</t>
  </si>
  <si>
    <t>COLOMBIANA</t>
  </si>
  <si>
    <t>ALMARAZ</t>
  </si>
  <si>
    <t>11707239D</t>
  </si>
  <si>
    <t>DÍEZ</t>
  </si>
  <si>
    <t>71049972M</t>
  </si>
  <si>
    <t>DÍAZ</t>
  </si>
  <si>
    <t>70918770H</t>
  </si>
  <si>
    <t>GAEL</t>
  </si>
  <si>
    <t>71058621Y</t>
  </si>
  <si>
    <t>07973620A</t>
  </si>
  <si>
    <t>TOMÁS</t>
  </si>
  <si>
    <t>12748941H</t>
  </si>
  <si>
    <t>ZÁRATE</t>
  </si>
  <si>
    <t>MABEL</t>
  </si>
  <si>
    <t>13122842P</t>
  </si>
  <si>
    <t>LAFUENTE</t>
  </si>
  <si>
    <t>13123713M</t>
  </si>
  <si>
    <t>PEñA</t>
  </si>
  <si>
    <t>45578861Z</t>
  </si>
  <si>
    <t>71106367G</t>
  </si>
  <si>
    <t>CAROL</t>
  </si>
  <si>
    <t>21031228M</t>
  </si>
  <si>
    <t>BRUNO</t>
  </si>
  <si>
    <t>71583761X</t>
  </si>
  <si>
    <t>09775321E</t>
  </si>
  <si>
    <t>71718509R</t>
  </si>
  <si>
    <t>MATARRANZ</t>
  </si>
  <si>
    <t>VICTORIANO</t>
  </si>
  <si>
    <t>03430374Q</t>
  </si>
  <si>
    <t>MENCÍA</t>
  </si>
  <si>
    <t>72334532S</t>
  </si>
  <si>
    <t>72334533Q</t>
  </si>
  <si>
    <t>ZORITA</t>
  </si>
  <si>
    <t>CASTIÑEIRAS</t>
  </si>
  <si>
    <t>70965769M</t>
  </si>
  <si>
    <t>GHIMPU</t>
  </si>
  <si>
    <t>MARIO ANDREI</t>
  </si>
  <si>
    <t>55422036V</t>
  </si>
  <si>
    <t>MARIA ALEJANDRA</t>
  </si>
  <si>
    <t>55422037H</t>
  </si>
  <si>
    <t>LUQUERO</t>
  </si>
  <si>
    <t>MARIA LUISA</t>
  </si>
  <si>
    <t>45416131D</t>
  </si>
  <si>
    <t>ESPEJO</t>
  </si>
  <si>
    <t>MARIANO</t>
  </si>
  <si>
    <t>39696208W</t>
  </si>
  <si>
    <t>DELSO</t>
  </si>
  <si>
    <t>45570014E</t>
  </si>
  <si>
    <t>ANAYA</t>
  </si>
  <si>
    <t>05256448M</t>
  </si>
  <si>
    <t>70287973L</t>
  </si>
  <si>
    <t>MODESTO</t>
  </si>
  <si>
    <t>72863754F</t>
  </si>
  <si>
    <t>SORAYA</t>
  </si>
  <si>
    <t>16808621Z</t>
  </si>
  <si>
    <t>CASALES</t>
  </si>
  <si>
    <t>COLOMO</t>
  </si>
  <si>
    <t>45750936A</t>
  </si>
  <si>
    <t>BAJO</t>
  </si>
  <si>
    <t>55421872Z</t>
  </si>
  <si>
    <t>MANGUDO</t>
  </si>
  <si>
    <t>36550617Y</t>
  </si>
  <si>
    <t>SANTANDER</t>
  </si>
  <si>
    <t>CARRION</t>
  </si>
  <si>
    <t>12235149T</t>
  </si>
  <si>
    <t>MARIA JESUS</t>
  </si>
  <si>
    <t>45421012Z</t>
  </si>
  <si>
    <t>49542594L</t>
  </si>
  <si>
    <t>OSQUIGUIL</t>
  </si>
  <si>
    <t>GA5695881</t>
  </si>
  <si>
    <t>BELGA</t>
  </si>
  <si>
    <t>CASIMIRO JAVIER</t>
  </si>
  <si>
    <t>38490936E</t>
  </si>
  <si>
    <t>MACHADO</t>
  </si>
  <si>
    <t>FLORENTINO</t>
  </si>
  <si>
    <t>10190897B</t>
  </si>
  <si>
    <t>PADILLA</t>
  </si>
  <si>
    <t>MAZUERA</t>
  </si>
  <si>
    <t>MARíA PAULA</t>
  </si>
  <si>
    <t>Y7827160K</t>
  </si>
  <si>
    <t>SEVILLANO</t>
  </si>
  <si>
    <t>MANCHADO</t>
  </si>
  <si>
    <t>70971362D</t>
  </si>
  <si>
    <t>ZIMING</t>
  </si>
  <si>
    <t>LIU</t>
  </si>
  <si>
    <t>ED6439685</t>
  </si>
  <si>
    <t>ESTÉBANEZ</t>
  </si>
  <si>
    <t>71023969S</t>
  </si>
  <si>
    <t>NORAT</t>
  </si>
  <si>
    <t>SANDRO</t>
  </si>
  <si>
    <t>71323592V</t>
  </si>
  <si>
    <t>12474138L</t>
  </si>
  <si>
    <t>ÓSCAR</t>
  </si>
  <si>
    <t>09340465G</t>
  </si>
  <si>
    <t>12475369P</t>
  </si>
  <si>
    <t>CIFUENTES</t>
  </si>
  <si>
    <t>JOEL</t>
  </si>
  <si>
    <t>12473805P</t>
  </si>
  <si>
    <t>POZA</t>
  </si>
  <si>
    <t>03407240C</t>
  </si>
  <si>
    <t>DEL PRISCO</t>
  </si>
  <si>
    <t>OTERO</t>
  </si>
  <si>
    <t>03424035W</t>
  </si>
  <si>
    <t>CACERES</t>
  </si>
  <si>
    <t>DE LA CALLE</t>
  </si>
  <si>
    <t>03474898N</t>
  </si>
  <si>
    <t>PANIAGUA</t>
  </si>
  <si>
    <t>71329750B</t>
  </si>
  <si>
    <t>12471744V</t>
  </si>
  <si>
    <t>NOÉ</t>
  </si>
  <si>
    <t>71327610X</t>
  </si>
  <si>
    <t>ARSAC</t>
  </si>
  <si>
    <t>MAX</t>
  </si>
  <si>
    <t>71582279T</t>
  </si>
  <si>
    <t>PIERRE</t>
  </si>
  <si>
    <t>X3571430J</t>
  </si>
  <si>
    <t>PESOS</t>
  </si>
  <si>
    <t>71163439J</t>
  </si>
  <si>
    <t>FARTO</t>
  </si>
  <si>
    <t>YAO</t>
  </si>
  <si>
    <t>ANLONG VÍCTOR</t>
  </si>
  <si>
    <t>71327615S</t>
  </si>
  <si>
    <t>JUNMING</t>
  </si>
  <si>
    <t>X6160595E</t>
  </si>
  <si>
    <t>FINCIAS</t>
  </si>
  <si>
    <t>ELISA</t>
  </si>
  <si>
    <t>22FA89156</t>
  </si>
  <si>
    <t>VILLARRAMIEL</t>
  </si>
  <si>
    <t>PALMERO</t>
  </si>
  <si>
    <t>71568657V</t>
  </si>
  <si>
    <t>LORENA</t>
  </si>
  <si>
    <t>12384067Q</t>
  </si>
  <si>
    <t>MATOBELLA</t>
  </si>
  <si>
    <t>JIMENA</t>
  </si>
  <si>
    <t>12439404S</t>
  </si>
  <si>
    <t>DE PABLO</t>
  </si>
  <si>
    <t>71117226F</t>
  </si>
  <si>
    <t>ZHONGGUI</t>
  </si>
  <si>
    <t>EM3809529</t>
  </si>
  <si>
    <t>PORTIER</t>
  </si>
  <si>
    <t>CÉLIA</t>
  </si>
  <si>
    <t>23CK40972</t>
  </si>
  <si>
    <t>LABAJO</t>
  </si>
  <si>
    <t>MARIO QIXIAN</t>
  </si>
  <si>
    <t>71328885C</t>
  </si>
  <si>
    <t>VIGO</t>
  </si>
  <si>
    <t>71321249C</t>
  </si>
  <si>
    <t>ROLDAN</t>
  </si>
  <si>
    <t>72330239T</t>
  </si>
  <si>
    <t>71419748X</t>
  </si>
  <si>
    <t>IAN</t>
  </si>
  <si>
    <t>21031080H</t>
  </si>
  <si>
    <t>21031272A</t>
  </si>
  <si>
    <t>BUENAPOSADA</t>
  </si>
  <si>
    <t>MAESO</t>
  </si>
  <si>
    <t>12206764C</t>
  </si>
  <si>
    <t>ZOE</t>
  </si>
  <si>
    <t>21031586H</t>
  </si>
  <si>
    <t>LAGUNA</t>
  </si>
  <si>
    <t>71422255X</t>
  </si>
  <si>
    <t>MUÑIZ</t>
  </si>
  <si>
    <t>72923073D</t>
  </si>
  <si>
    <t>INES</t>
  </si>
  <si>
    <t>72923072P</t>
  </si>
  <si>
    <t>DE PABLOS</t>
  </si>
  <si>
    <t>12393976N</t>
  </si>
  <si>
    <t>SALGUERO</t>
  </si>
  <si>
    <t>08685679M</t>
  </si>
  <si>
    <t>12425956E</t>
  </si>
  <si>
    <t>GABRIELIUS</t>
  </si>
  <si>
    <t>NX1HB7JK3</t>
  </si>
  <si>
    <t>NEERLANDESA</t>
  </si>
  <si>
    <t>71439488Q</t>
  </si>
  <si>
    <t>BELIK</t>
  </si>
  <si>
    <t>OTRO PAIS ETTU</t>
  </si>
  <si>
    <t>GAGO</t>
  </si>
  <si>
    <t>71717828X</t>
  </si>
  <si>
    <t>71719973Q</t>
  </si>
  <si>
    <t>ATIENZA</t>
  </si>
  <si>
    <t>71719324B</t>
  </si>
  <si>
    <t>02773299M</t>
  </si>
  <si>
    <t>MAYORAL</t>
  </si>
  <si>
    <t>HUANG</t>
  </si>
  <si>
    <t>71994270S</t>
  </si>
  <si>
    <t>MIGUELEZ</t>
  </si>
  <si>
    <t>71714322T</t>
  </si>
  <si>
    <t>POLLEDO</t>
  </si>
  <si>
    <t>JOSE JAVIER</t>
  </si>
  <si>
    <t>53525971A</t>
  </si>
  <si>
    <t>DE RIO</t>
  </si>
  <si>
    <t>71817559J</t>
  </si>
  <si>
    <t>BERCIANO</t>
  </si>
  <si>
    <t>09746245H</t>
  </si>
  <si>
    <t>HAN HE</t>
  </si>
  <si>
    <t>KUN</t>
  </si>
  <si>
    <t>X4801991M</t>
  </si>
  <si>
    <t>LUIS ALBERTO</t>
  </si>
  <si>
    <t>09746470J</t>
  </si>
  <si>
    <t>BODELON</t>
  </si>
  <si>
    <t>71814256E</t>
  </si>
  <si>
    <t>OMAR</t>
  </si>
  <si>
    <t>71527841A</t>
  </si>
  <si>
    <t>09743406P</t>
  </si>
  <si>
    <t>MAIRE</t>
  </si>
  <si>
    <t>MELCON</t>
  </si>
  <si>
    <t>09803527F</t>
  </si>
  <si>
    <t>71995700L</t>
  </si>
  <si>
    <t>SIRIT</t>
  </si>
  <si>
    <t>CORDERO</t>
  </si>
  <si>
    <t>SEBASTIAN</t>
  </si>
  <si>
    <t>Z0226998B</t>
  </si>
  <si>
    <t>MAHAVE</t>
  </si>
  <si>
    <t>LAMOCA</t>
  </si>
  <si>
    <t>71995847M</t>
  </si>
  <si>
    <t>71799803J</t>
  </si>
  <si>
    <t>71798306B</t>
  </si>
  <si>
    <t>72372441C</t>
  </si>
  <si>
    <t>71758918E</t>
  </si>
  <si>
    <t>71795369H</t>
  </si>
  <si>
    <t>UBIERNA</t>
  </si>
  <si>
    <t>71799129Y</t>
  </si>
  <si>
    <t>ORCAJO</t>
  </si>
  <si>
    <t>SANTAMARIA</t>
  </si>
  <si>
    <t>TEO</t>
  </si>
  <si>
    <t>71793275V</t>
  </si>
  <si>
    <t>SOPEÑA</t>
  </si>
  <si>
    <t>71830864R</t>
  </si>
  <si>
    <t>SOTELO</t>
  </si>
  <si>
    <t>SAEZ-ROYUELA</t>
  </si>
  <si>
    <t>71796891E</t>
  </si>
  <si>
    <t>HERMOSILLA</t>
  </si>
  <si>
    <t>71793001L</t>
  </si>
  <si>
    <t>VERGEL</t>
  </si>
  <si>
    <t>AARON</t>
  </si>
  <si>
    <t>71758458E</t>
  </si>
  <si>
    <t>LACOSTA</t>
  </si>
  <si>
    <t>71799639X</t>
  </si>
  <si>
    <t>DEL VAL</t>
  </si>
  <si>
    <t>ARAUZO</t>
  </si>
  <si>
    <t>72324792G</t>
  </si>
  <si>
    <t>DE LA HERA</t>
  </si>
  <si>
    <t>RIPOLLES</t>
  </si>
  <si>
    <t>ENZO</t>
  </si>
  <si>
    <t>72322683B</t>
  </si>
  <si>
    <t>IBAÑEZ</t>
  </si>
  <si>
    <t>OLMO</t>
  </si>
  <si>
    <t>72374389J</t>
  </si>
  <si>
    <t>SAIZ</t>
  </si>
  <si>
    <t>NICOLAS</t>
  </si>
  <si>
    <t>71831132Q</t>
  </si>
  <si>
    <t>PEDROSA</t>
  </si>
  <si>
    <t>72213704Y</t>
  </si>
  <si>
    <t>71833187R</t>
  </si>
  <si>
    <t>GUILLéN</t>
  </si>
  <si>
    <t>BANDRéS</t>
  </si>
  <si>
    <t>39686399Z</t>
  </si>
  <si>
    <t>RODRíGUEZ</t>
  </si>
  <si>
    <t>12775081F</t>
  </si>
  <si>
    <t>ZELAYA</t>
  </si>
  <si>
    <t>CARMEN LORENA</t>
  </si>
  <si>
    <t>Y2532978W</t>
  </si>
  <si>
    <t>FERNáNDEZ</t>
  </si>
  <si>
    <t>GUTIéRREZ</t>
  </si>
  <si>
    <t>11420540M</t>
  </si>
  <si>
    <t>71714066C</t>
  </si>
  <si>
    <t>72923959K</t>
  </si>
  <si>
    <t>RAQUEL</t>
  </si>
  <si>
    <t>09766271B</t>
  </si>
  <si>
    <t>NOVO</t>
  </si>
  <si>
    <t>72919093P</t>
  </si>
  <si>
    <t>TRUFERO</t>
  </si>
  <si>
    <t>JOSE IGNACIO</t>
  </si>
  <si>
    <t>07813386X</t>
  </si>
  <si>
    <t>DE ARCE</t>
  </si>
  <si>
    <t>RUY</t>
  </si>
  <si>
    <t>71800996X</t>
  </si>
  <si>
    <t>TELLO</t>
  </si>
  <si>
    <t>71800997B</t>
  </si>
  <si>
    <t>BIEL</t>
  </si>
  <si>
    <t>71831527C</t>
  </si>
  <si>
    <t>CAI</t>
  </si>
  <si>
    <t>SHUNHANG</t>
  </si>
  <si>
    <t>EM3824051</t>
  </si>
  <si>
    <t>TALAVERA</t>
  </si>
  <si>
    <t>CELSO</t>
  </si>
  <si>
    <t>72905466C</t>
  </si>
  <si>
    <t>PACHECO</t>
  </si>
  <si>
    <t>72889815D</t>
  </si>
  <si>
    <t>72905351C</t>
  </si>
  <si>
    <t>72897803Q</t>
  </si>
  <si>
    <t>NAVAS</t>
  </si>
  <si>
    <t>16809490D</t>
  </si>
  <si>
    <t>72912207E</t>
  </si>
  <si>
    <t>LAGOA</t>
  </si>
  <si>
    <t>72911748T</t>
  </si>
  <si>
    <t>72911110Y</t>
  </si>
  <si>
    <t>MODREGO</t>
  </si>
  <si>
    <t>72881898G</t>
  </si>
  <si>
    <t>ARTURO</t>
  </si>
  <si>
    <t>71449955H</t>
  </si>
  <si>
    <t>ITURRALDE</t>
  </si>
  <si>
    <t>13133856M</t>
  </si>
  <si>
    <t>RAYON</t>
  </si>
  <si>
    <t>71708042E</t>
  </si>
  <si>
    <t>SEDANO</t>
  </si>
  <si>
    <t>71791850H</t>
  </si>
  <si>
    <t>71799821P</t>
  </si>
  <si>
    <t>GOMEZ GALARZA</t>
  </si>
  <si>
    <t>LEON</t>
  </si>
  <si>
    <t>71708810P</t>
  </si>
  <si>
    <t>ARRIBAS</t>
  </si>
  <si>
    <t>72374084F</t>
  </si>
  <si>
    <t>ADRIANA</t>
  </si>
  <si>
    <t>71796378S</t>
  </si>
  <si>
    <t>72324238W</t>
  </si>
  <si>
    <t>71758906X</t>
  </si>
  <si>
    <t>SAN JOSE</t>
  </si>
  <si>
    <t>12440443L</t>
  </si>
  <si>
    <t>DE LA CUESTA</t>
  </si>
  <si>
    <t>09288476H</t>
  </si>
  <si>
    <t>TRECEÑO</t>
  </si>
  <si>
    <t>QUIJANO</t>
  </si>
  <si>
    <t>JOSE FERNANDO</t>
  </si>
  <si>
    <t>12362842C</t>
  </si>
  <si>
    <t>ARENAS</t>
  </si>
  <si>
    <t>NEVADO</t>
  </si>
  <si>
    <t>NOA ISABELA</t>
  </si>
  <si>
    <t>12441514D</t>
  </si>
  <si>
    <t>PALOMA</t>
  </si>
  <si>
    <t>09303318W</t>
  </si>
  <si>
    <t>VALDIVIESO</t>
  </si>
  <si>
    <t>01862812L</t>
  </si>
  <si>
    <t>35551689Z</t>
  </si>
  <si>
    <t>CARBONERO</t>
  </si>
  <si>
    <t>36570028M</t>
  </si>
  <si>
    <t>DEL HOYO</t>
  </si>
  <si>
    <t>71482896T</t>
  </si>
  <si>
    <t>72324791A</t>
  </si>
  <si>
    <t>JULIA</t>
  </si>
  <si>
    <t>72374226B</t>
  </si>
  <si>
    <t>BEGOÑA</t>
  </si>
  <si>
    <t>72322020S</t>
  </si>
  <si>
    <t>13032950T</t>
  </si>
  <si>
    <t>DARÍO</t>
  </si>
  <si>
    <t>71815484P</t>
  </si>
  <si>
    <t>71994821Z</t>
  </si>
  <si>
    <t>PERZ</t>
  </si>
  <si>
    <t>21031564L</t>
  </si>
  <si>
    <t>LEO</t>
  </si>
  <si>
    <t>71382797C</t>
  </si>
  <si>
    <t>ALAS</t>
  </si>
  <si>
    <t>RUPEREZ</t>
  </si>
  <si>
    <t>71102259J</t>
  </si>
  <si>
    <t>BáSCONES</t>
  </si>
  <si>
    <t>HERNANDO</t>
  </si>
  <si>
    <t>55420295R</t>
  </si>
  <si>
    <t>45571856R</t>
  </si>
  <si>
    <t>71102370D</t>
  </si>
  <si>
    <t>DE DIEGO</t>
  </si>
  <si>
    <t>55420778R</t>
  </si>
  <si>
    <t>LOBO</t>
  </si>
  <si>
    <t>JOSé MARíA</t>
  </si>
  <si>
    <t>50302412D</t>
  </si>
  <si>
    <t>COB</t>
  </si>
  <si>
    <t>49544147P</t>
  </si>
  <si>
    <t>MARíA JESúS</t>
  </si>
  <si>
    <t>36118796X</t>
  </si>
  <si>
    <t>GRIJALBA</t>
  </si>
  <si>
    <t>12786521Q</t>
  </si>
  <si>
    <t>ZAPATERO</t>
  </si>
  <si>
    <t>49541034T</t>
  </si>
  <si>
    <t>PASTOR</t>
  </si>
  <si>
    <t>SANTIAGO A.</t>
  </si>
  <si>
    <t>51079962K</t>
  </si>
  <si>
    <t>45424801P</t>
  </si>
  <si>
    <t>BEATRIZ</t>
  </si>
  <si>
    <t>09772163S</t>
  </si>
  <si>
    <t>CLOKE</t>
  </si>
  <si>
    <t>JOEL  GEORGE</t>
  </si>
  <si>
    <t>44953092X</t>
  </si>
  <si>
    <t>PULAR</t>
  </si>
  <si>
    <t>NúñEZ</t>
  </si>
  <si>
    <t>SANDOR</t>
  </si>
  <si>
    <t>09786804M</t>
  </si>
  <si>
    <t>TORIO</t>
  </si>
  <si>
    <t>71994432Q</t>
  </si>
  <si>
    <t>70289471E</t>
  </si>
  <si>
    <t>JOSÉ</t>
  </si>
  <si>
    <t>50185296D</t>
  </si>
  <si>
    <t>12778254Y</t>
  </si>
  <si>
    <t>FORTE</t>
  </si>
  <si>
    <t>12420208R</t>
  </si>
  <si>
    <t>BUSNADIEGO</t>
  </si>
  <si>
    <t>LUIS MIGUEL</t>
  </si>
  <si>
    <t>71169330Q</t>
  </si>
  <si>
    <t>CARRASCOSA</t>
  </si>
  <si>
    <t>JUAN RODRIGO</t>
  </si>
  <si>
    <t>72918036D</t>
  </si>
  <si>
    <t>PARIS</t>
  </si>
  <si>
    <t>URCAREGUI</t>
  </si>
  <si>
    <t>12752503S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</si>
</sst>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]* #,##0.00_);_([$€]* \(#,##0.00\);_([$€]* &quot;-&quot;??_);_(@_)"/>
    <numFmt numFmtId="165" formatCode="#,##0\ &quot;€&quot;"/>
  </numFmts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b/>
      <sz val="8"/>
      <name val="Times New Roman"/>
      <family val="1"/>
    </font>
    <font>
      <b/>
      <sz val="13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1"/>
      <color rgb="FFFF0000"/>
      <name val="Calibri"/>
      <family val="2"/>
      <scheme val="minor"/>
    </font>
    <font>
      <b/>
      <sz val="15"/>
      <name val="Tahoma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5" fillId="3" borderId="4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3" borderId="0" xfId="0" applyFill="1"/>
    <xf numFmtId="0" fontId="1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vertical="center"/>
    </xf>
    <xf numFmtId="165" fontId="0" fillId="0" borderId="0" xfId="0" applyNumberFormat="1" applyAlignment="1">
      <alignment horizontal="center" vertical="center"/>
    </xf>
    <xf numFmtId="165" fontId="1" fillId="5" borderId="0" xfId="0" applyNumberFormat="1" applyFont="1" applyFill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8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4" fillId="0" borderId="0" xfId="0" applyFont="1"/>
    <xf numFmtId="14" fontId="14" fillId="0" borderId="0" xfId="0" applyNumberFormat="1" applyFont="1"/>
    <xf numFmtId="22" fontId="14" fillId="0" borderId="0" xfId="0" applyNumberFormat="1" applyFont="1"/>
  </cellXfs>
  <cellStyles count="2">
    <cellStyle name="Euro" xfId="1"/>
    <cellStyle name="Normal" xfId="0" builtinId="0"/>
  </cellStyles>
  <dxfs count="1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823547</xdr:colOff>
      <xdr:row>1</xdr:row>
      <xdr:rowOff>95250</xdr:rowOff>
    </xdr:from>
    <xdr:to>
      <xdr:col>5</xdr:col>
      <xdr:colOff>304801</xdr:colOff>
      <xdr:row>6</xdr:row>
      <xdr:rowOff>190500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322" y="257175"/>
          <a:ext cx="2795954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2FDF9699-45CC-4FC7-BDC2-F68BB5B3D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190500</xdr:colOff>
      <xdr:row>1</xdr:row>
      <xdr:rowOff>1</xdr:rowOff>
    </xdr:from>
    <xdr:to>
      <xdr:col>7</xdr:col>
      <xdr:colOff>440531</xdr:colOff>
      <xdr:row>5</xdr:row>
      <xdr:rowOff>154782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539CEF8E-34DA-456F-BFDF-FF2E8D447438}"/>
            </a:ext>
          </a:extLst>
        </xdr:cNvPr>
        <xdr:cNvSpPr/>
      </xdr:nvSpPr>
      <xdr:spPr bwMode="auto">
        <a:xfrm>
          <a:off x="6115050" y="95251"/>
          <a:ext cx="2402681" cy="945356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ES" sz="1200" b="1"/>
            <a:t>INTRODUCIENDO</a:t>
          </a:r>
          <a:r>
            <a:rPr lang="es-ES" sz="1200" b="1" baseline="0"/>
            <a:t> EL NÚMERO DE LICENCIA EN LA CASILLA GRIS, APARECE EL NOMBRE AUTOMÁTICAMENTE</a:t>
          </a:r>
          <a:endParaRPr lang="es-ES" sz="1200" b="1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xmlns="" id="{0DE1FF1F-C5CB-4FD4-8210-06ADB174B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BBA1100A-09E6-4584-A863-C3E60DA65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190500</xdr:colOff>
      <xdr:row>1</xdr:row>
      <xdr:rowOff>1</xdr:rowOff>
    </xdr:from>
    <xdr:to>
      <xdr:col>7</xdr:col>
      <xdr:colOff>440531</xdr:colOff>
      <xdr:row>5</xdr:row>
      <xdr:rowOff>154782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C17D2C4A-506F-40A8-8EDA-E4D11E476974}"/>
            </a:ext>
          </a:extLst>
        </xdr:cNvPr>
        <xdr:cNvSpPr/>
      </xdr:nvSpPr>
      <xdr:spPr bwMode="auto">
        <a:xfrm>
          <a:off x="6115050" y="95251"/>
          <a:ext cx="2402681" cy="945356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ES" sz="1200" b="1"/>
            <a:t>INTRODUCIENDO</a:t>
          </a:r>
          <a:r>
            <a:rPr lang="es-ES" sz="1200" b="1" baseline="0"/>
            <a:t> EL NÚMERO DE LICENCIA EN LA CASILLA GRIS, APARECE EL NOMBRE AUTOMÁTICAMENTE</a:t>
          </a:r>
          <a:endParaRPr lang="es-ES" sz="1200" b="1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17E7C7DE-C187-4752-8F0F-8A460B12D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DB6BA31A-F116-464E-B8AB-02FD6D462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190500</xdr:colOff>
      <xdr:row>1</xdr:row>
      <xdr:rowOff>1</xdr:rowOff>
    </xdr:from>
    <xdr:to>
      <xdr:col>7</xdr:col>
      <xdr:colOff>440531</xdr:colOff>
      <xdr:row>5</xdr:row>
      <xdr:rowOff>154782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29AC3A36-1DE4-469B-B406-925AC1BC39FD}"/>
            </a:ext>
          </a:extLst>
        </xdr:cNvPr>
        <xdr:cNvSpPr/>
      </xdr:nvSpPr>
      <xdr:spPr bwMode="auto">
        <a:xfrm>
          <a:off x="6115050" y="95251"/>
          <a:ext cx="2402681" cy="945356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ES" sz="1200" b="1"/>
            <a:t>INTRODUCIENDO</a:t>
          </a:r>
          <a:r>
            <a:rPr lang="es-ES" sz="1200" b="1" baseline="0"/>
            <a:t> EL NÚMERO DE LICENCIA EN LA CASILLA GRIS, APARECE EL NOMBRE AUTOMÁTICAMENTE</a:t>
          </a:r>
          <a:endParaRPr lang="es-ES" sz="1200" b="1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F4802A85-0DE8-42F2-8042-26063B877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FB4BC74D-59D8-4787-BDEC-5DCD489F2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190500</xdr:colOff>
      <xdr:row>1</xdr:row>
      <xdr:rowOff>1</xdr:rowOff>
    </xdr:from>
    <xdr:to>
      <xdr:col>7</xdr:col>
      <xdr:colOff>440531</xdr:colOff>
      <xdr:row>5</xdr:row>
      <xdr:rowOff>154782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B63A9B4-A580-402C-94E3-C26E21ED025D}"/>
            </a:ext>
          </a:extLst>
        </xdr:cNvPr>
        <xdr:cNvSpPr/>
      </xdr:nvSpPr>
      <xdr:spPr bwMode="auto">
        <a:xfrm>
          <a:off x="4400550" y="95251"/>
          <a:ext cx="1193006" cy="945356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ES" sz="1200" b="1"/>
            <a:t>INTRODUCIENDO</a:t>
          </a:r>
          <a:r>
            <a:rPr lang="es-ES" sz="1200" b="1" baseline="0"/>
            <a:t> EL NÚMERO DE LICENCIA EN LA CASILLA GRIS, APARECE EL NOMBRE AUTOMÁTICAMENTE</a:t>
          </a:r>
          <a:endParaRPr lang="es-ES" sz="1200" b="1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5085F97B-61CF-45A4-B2E4-130613D05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24D74AA3-6ABB-4740-A8D7-B7580B20A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190500</xdr:colOff>
      <xdr:row>1</xdr:row>
      <xdr:rowOff>1</xdr:rowOff>
    </xdr:from>
    <xdr:to>
      <xdr:col>7</xdr:col>
      <xdr:colOff>440531</xdr:colOff>
      <xdr:row>5</xdr:row>
      <xdr:rowOff>154782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66A08991-7000-4532-982A-C00B5B54616E}"/>
            </a:ext>
          </a:extLst>
        </xdr:cNvPr>
        <xdr:cNvSpPr/>
      </xdr:nvSpPr>
      <xdr:spPr bwMode="auto">
        <a:xfrm>
          <a:off x="6057900" y="95251"/>
          <a:ext cx="1193006" cy="945356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ES" sz="1200" b="1"/>
            <a:t>INTRODUCIENDO</a:t>
          </a:r>
          <a:r>
            <a:rPr lang="es-ES" sz="1200" b="1" baseline="0"/>
            <a:t> EL NÚMERO DE LICENCIA EN LA CASILLA GRIS, APARECE EL NOMBRE AUTOMÁTICAMENTE</a:t>
          </a:r>
          <a:endParaRPr lang="es-ES" sz="1200" b="1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75107D9D-A670-4EF5-B6FC-BBA85EFC2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48D630A8-066E-42A2-9AD3-3C648EB43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190500</xdr:colOff>
      <xdr:row>1</xdr:row>
      <xdr:rowOff>1</xdr:rowOff>
    </xdr:from>
    <xdr:to>
      <xdr:col>7</xdr:col>
      <xdr:colOff>440531</xdr:colOff>
      <xdr:row>7</xdr:row>
      <xdr:rowOff>154782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EF40E1E5-3985-40E7-8A6B-781603419703}"/>
            </a:ext>
          </a:extLst>
        </xdr:cNvPr>
        <xdr:cNvSpPr/>
      </xdr:nvSpPr>
      <xdr:spPr bwMode="auto">
        <a:xfrm>
          <a:off x="4400550" y="95251"/>
          <a:ext cx="1193006" cy="945356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ES" sz="1200" b="1"/>
            <a:t>INTRODUCIENDO</a:t>
          </a:r>
          <a:r>
            <a:rPr lang="es-ES" sz="1200" b="1" baseline="0"/>
            <a:t> EL NÚMERO DE LICENCIA EN LA CASILLA GRIS, APARECE EL NOMBRE AUTOMÁTICAMENTE</a:t>
          </a:r>
          <a:endParaRPr lang="es-ES" sz="1200" b="1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4443493B-F083-433B-B7C1-14CA7F21B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841EA3E1-0AB1-45DC-B8ED-A4023D897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190500</xdr:colOff>
      <xdr:row>1</xdr:row>
      <xdr:rowOff>1</xdr:rowOff>
    </xdr:from>
    <xdr:to>
      <xdr:col>7</xdr:col>
      <xdr:colOff>440531</xdr:colOff>
      <xdr:row>5</xdr:row>
      <xdr:rowOff>154782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2AC28BD-E1B8-4873-8F77-C85F16838222}"/>
            </a:ext>
          </a:extLst>
        </xdr:cNvPr>
        <xdr:cNvSpPr/>
      </xdr:nvSpPr>
      <xdr:spPr bwMode="auto">
        <a:xfrm>
          <a:off x="6115050" y="95251"/>
          <a:ext cx="2402681" cy="945356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ES" sz="1200" b="1"/>
            <a:t>INTRODUCIENDO</a:t>
          </a:r>
          <a:r>
            <a:rPr lang="es-ES" sz="1200" b="1" baseline="0"/>
            <a:t> EL NÚMERO DE LICENCIA EN LA CASILLA GRIS, APARECE EL NOMBRE AUTOMÁTICAMENTE</a:t>
          </a:r>
          <a:endParaRPr lang="es-ES" sz="12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1F5030DC-ACC6-4D14-B83A-F05DB064B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190500</xdr:colOff>
      <xdr:row>1</xdr:row>
      <xdr:rowOff>1</xdr:rowOff>
    </xdr:from>
    <xdr:to>
      <xdr:col>7</xdr:col>
      <xdr:colOff>440531</xdr:colOff>
      <xdr:row>5</xdr:row>
      <xdr:rowOff>154782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EE7E730D-24A2-4F52-AAEC-D438E4853F6C}"/>
            </a:ext>
          </a:extLst>
        </xdr:cNvPr>
        <xdr:cNvSpPr/>
      </xdr:nvSpPr>
      <xdr:spPr bwMode="auto">
        <a:xfrm>
          <a:off x="6115050" y="95251"/>
          <a:ext cx="2402681" cy="945356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ES" sz="1200" b="1"/>
            <a:t>INTRODUCIENDO</a:t>
          </a:r>
          <a:r>
            <a:rPr lang="es-ES" sz="1200" b="1" baseline="0"/>
            <a:t> EL NÚMERO DE LICENCIA EN LA CASILLA GRIS, APARECE EL NOMBRE AUTOMÁTICAMENTE</a:t>
          </a:r>
          <a:endParaRPr lang="es-ES" sz="1200" b="1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6FAB8070-5A59-4B1C-9ECF-AD67B2C9A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4833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190500</xdr:colOff>
      <xdr:row>1</xdr:row>
      <xdr:rowOff>1</xdr:rowOff>
    </xdr:from>
    <xdr:to>
      <xdr:col>7</xdr:col>
      <xdr:colOff>440531</xdr:colOff>
      <xdr:row>5</xdr:row>
      <xdr:rowOff>154782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 bwMode="auto">
        <a:xfrm>
          <a:off x="6131719" y="95251"/>
          <a:ext cx="2202656" cy="940594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ES" sz="1200" b="1"/>
            <a:t>INTRODUCIENDO</a:t>
          </a:r>
          <a:r>
            <a:rPr lang="es-ES" sz="1200" b="1" baseline="0"/>
            <a:t> EL NÚMERO DE LICENCIA EN LA CASILLA GRIS, APARECE EL NOMBRE AUTOMÁTICAMENTE</a:t>
          </a:r>
          <a:endParaRPr lang="es-ES" sz="1200" b="1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D769DC81-1D0C-4605-8167-5EF692E2A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261EEF7-5AFE-43FC-990D-C799F943F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190500</xdr:colOff>
      <xdr:row>1</xdr:row>
      <xdr:rowOff>1</xdr:rowOff>
    </xdr:from>
    <xdr:to>
      <xdr:col>7</xdr:col>
      <xdr:colOff>440531</xdr:colOff>
      <xdr:row>5</xdr:row>
      <xdr:rowOff>154782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8691B484-99C4-4948-A1B4-27B782337D9C}"/>
            </a:ext>
          </a:extLst>
        </xdr:cNvPr>
        <xdr:cNvSpPr/>
      </xdr:nvSpPr>
      <xdr:spPr bwMode="auto">
        <a:xfrm>
          <a:off x="3838575" y="95251"/>
          <a:ext cx="1193006" cy="945356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ES" sz="1200" b="1"/>
            <a:t>INTRODUCIENDO</a:t>
          </a:r>
          <a:r>
            <a:rPr lang="es-ES" sz="1200" b="1" baseline="0"/>
            <a:t> EL NÚMERO DE LICENCIA EN LA CASILLA GRIS, APARECE EL NOMBRE AUTOMÁTICAMENTE</a:t>
          </a:r>
          <a:endParaRPr lang="es-ES" sz="1200" b="1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234CDAE4-D20F-405F-B113-F1595FB9D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11906</xdr:rowOff>
    </xdr:from>
    <xdr:to>
      <xdr:col>2</xdr:col>
      <xdr:colOff>248552</xdr:colOff>
      <xdr:row>2</xdr:row>
      <xdr:rowOff>173830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1605FCF-D640-4190-8A79-090C9B430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156"/>
          <a:ext cx="974833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190500</xdr:colOff>
      <xdr:row>1</xdr:row>
      <xdr:rowOff>1</xdr:rowOff>
    </xdr:from>
    <xdr:to>
      <xdr:col>7</xdr:col>
      <xdr:colOff>440531</xdr:colOff>
      <xdr:row>5</xdr:row>
      <xdr:rowOff>154782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130CEB10-3FDC-4216-8D07-926EFF127026}"/>
            </a:ext>
          </a:extLst>
        </xdr:cNvPr>
        <xdr:cNvSpPr/>
      </xdr:nvSpPr>
      <xdr:spPr bwMode="auto">
        <a:xfrm>
          <a:off x="6115050" y="95251"/>
          <a:ext cx="2402681" cy="945356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ES" sz="1200" b="1"/>
            <a:t>INTRODUCIENDO</a:t>
          </a:r>
          <a:r>
            <a:rPr lang="es-ES" sz="1200" b="1" baseline="0"/>
            <a:t> EL NÚMERO DE LICENCIA EN LA CASILLA GRIS, APARECE EL NOMBRE AUTOMÁTICAMENTE</a:t>
          </a:r>
          <a:endParaRPr lang="es-ES" sz="1200" b="1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14399D87-8D0A-44BF-9612-DE8B3B480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7DF9E9C1-0814-4E9D-97C5-761D1E7D1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190500</xdr:colOff>
      <xdr:row>1</xdr:row>
      <xdr:rowOff>1</xdr:rowOff>
    </xdr:from>
    <xdr:to>
      <xdr:col>7</xdr:col>
      <xdr:colOff>440531</xdr:colOff>
      <xdr:row>5</xdr:row>
      <xdr:rowOff>154782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2DD6402C-4E12-4259-90B9-AF96E2627E3F}"/>
            </a:ext>
          </a:extLst>
        </xdr:cNvPr>
        <xdr:cNvSpPr/>
      </xdr:nvSpPr>
      <xdr:spPr bwMode="auto">
        <a:xfrm>
          <a:off x="6076950" y="95251"/>
          <a:ext cx="1193006" cy="945356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ES" sz="1200" b="1"/>
            <a:t>INTRODUCIENDO</a:t>
          </a:r>
          <a:r>
            <a:rPr lang="es-ES" sz="1200" b="1" baseline="0"/>
            <a:t> EL NÚMERO DE LICENCIA EN LA CASILLA GRIS, APARECE EL NOMBRE AUTOMÁTICAMENTE</a:t>
          </a:r>
          <a:endParaRPr lang="es-ES" sz="1200" b="1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884CC203-A148-4F58-B3B4-D39B6B7AA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69533B8D-028E-4470-AFF4-31FD3A105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190500</xdr:colOff>
      <xdr:row>1</xdr:row>
      <xdr:rowOff>1</xdr:rowOff>
    </xdr:from>
    <xdr:to>
      <xdr:col>7</xdr:col>
      <xdr:colOff>440531</xdr:colOff>
      <xdr:row>5</xdr:row>
      <xdr:rowOff>154782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4B1ADDCF-018D-404F-AB59-72961D659280}"/>
            </a:ext>
          </a:extLst>
        </xdr:cNvPr>
        <xdr:cNvSpPr/>
      </xdr:nvSpPr>
      <xdr:spPr bwMode="auto">
        <a:xfrm>
          <a:off x="6115050" y="95251"/>
          <a:ext cx="2402681" cy="945356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ES" sz="1200" b="1"/>
            <a:t>INTRODUCIENDO</a:t>
          </a:r>
          <a:r>
            <a:rPr lang="es-ES" sz="1200" b="1" baseline="0"/>
            <a:t> EL NÚMERO DE LICENCIA EN LA CASILLA GRIS, APARECE EL NOMBRE AUTOMÁTICAMENTE</a:t>
          </a:r>
          <a:endParaRPr lang="es-ES" sz="1200" b="1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xmlns="" id="{1FFE5AF9-46CF-44B9-A747-D1B063771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BC81898-E45D-49CE-9257-0AB74776D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190500</xdr:colOff>
      <xdr:row>1</xdr:row>
      <xdr:rowOff>1</xdr:rowOff>
    </xdr:from>
    <xdr:to>
      <xdr:col>7</xdr:col>
      <xdr:colOff>440531</xdr:colOff>
      <xdr:row>5</xdr:row>
      <xdr:rowOff>154782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D856BEF5-97D4-4826-A8EB-FFF9CA4231E3}"/>
            </a:ext>
          </a:extLst>
        </xdr:cNvPr>
        <xdr:cNvSpPr/>
      </xdr:nvSpPr>
      <xdr:spPr bwMode="auto">
        <a:xfrm>
          <a:off x="6115050" y="95251"/>
          <a:ext cx="2402681" cy="945356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ES" sz="1200" b="1"/>
            <a:t>INTRODUCIENDO</a:t>
          </a:r>
          <a:r>
            <a:rPr lang="es-ES" sz="1200" b="1" baseline="0"/>
            <a:t> EL NÚMERO DE LICENCIA EN LA CASILLA GRIS, APARECE EL NOMBRE AUTOMÁTICAMENTE</a:t>
          </a:r>
          <a:endParaRPr lang="es-ES" sz="1200" b="1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248552</xdr:colOff>
      <xdr:row>2</xdr:row>
      <xdr:rowOff>161924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C5DF06BA-78B8-4914-A0EF-BC6CBC991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972452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G19"/>
  <sheetViews>
    <sheetView showGridLines="0" topLeftCell="A13" zoomScaleNormal="100" zoomScaleSheetLayoutView="100" workbookViewId="0">
      <selection activeCell="B50" sqref="B50"/>
    </sheetView>
  </sheetViews>
  <sheetFormatPr baseColWidth="10" defaultColWidth="11.44140625" defaultRowHeight="13.2" x14ac:dyDescent="0.25"/>
  <cols>
    <col min="1" max="1" width="3.6640625" style="1" customWidth="1"/>
    <col min="2" max="2" width="9.33203125" style="1" bestFit="1" customWidth="1"/>
    <col min="3" max="3" width="23.6640625" style="1" customWidth="1"/>
    <col min="4" max="7" width="13" style="1" customWidth="1"/>
    <col min="8" max="16384" width="11.44140625" style="1"/>
  </cols>
  <sheetData>
    <row r="5" spans="1:7" ht="24.75" customHeight="1" x14ac:dyDescent="0.25"/>
    <row r="6" spans="1:7" ht="19.5" customHeight="1" x14ac:dyDescent="0.3">
      <c r="A6" s="30"/>
      <c r="B6" s="30"/>
      <c r="C6" s="30"/>
      <c r="D6" s="30"/>
      <c r="E6" s="30"/>
      <c r="F6" s="30"/>
      <c r="G6" s="30"/>
    </row>
    <row r="7" spans="1:7" ht="18.75" customHeight="1" x14ac:dyDescent="0.3">
      <c r="A7" s="30"/>
      <c r="B7" s="30"/>
      <c r="C7" s="30"/>
      <c r="D7" s="30"/>
      <c r="E7" s="30"/>
      <c r="F7" s="30"/>
      <c r="G7" s="30"/>
    </row>
    <row r="8" spans="1:7" ht="6" customHeight="1" x14ac:dyDescent="0.25">
      <c r="C8" s="8"/>
      <c r="D8" s="7"/>
      <c r="E8" s="7"/>
      <c r="F8" s="9"/>
      <c r="G8" s="9"/>
    </row>
    <row r="9" spans="1:7" ht="6" customHeight="1" x14ac:dyDescent="0.25">
      <c r="C9" s="8"/>
      <c r="D9" s="7"/>
      <c r="E9" s="7"/>
      <c r="F9" s="9"/>
      <c r="G9" s="9"/>
    </row>
    <row r="10" spans="1:7" ht="6" customHeight="1" x14ac:dyDescent="0.25">
      <c r="C10" s="8"/>
      <c r="D10" s="7"/>
      <c r="E10" s="7"/>
      <c r="F10" s="9"/>
      <c r="G10" s="9"/>
    </row>
    <row r="11" spans="1:7" x14ac:dyDescent="0.25">
      <c r="A11" s="38" t="s">
        <v>526</v>
      </c>
      <c r="B11" s="38"/>
      <c r="C11" s="38"/>
      <c r="D11" s="38"/>
      <c r="E11" s="38"/>
      <c r="F11" s="38"/>
      <c r="G11" s="38"/>
    </row>
    <row r="12" spans="1:7" x14ac:dyDescent="0.25">
      <c r="A12" s="39"/>
      <c r="B12" s="39"/>
      <c r="C12" s="39"/>
      <c r="D12" s="39"/>
      <c r="E12" s="39"/>
      <c r="F12" s="39"/>
      <c r="G12" s="39"/>
    </row>
    <row r="13" spans="1:7" ht="15.75" customHeight="1" x14ac:dyDescent="0.25">
      <c r="A13" s="31" t="s">
        <v>533</v>
      </c>
      <c r="B13" s="32"/>
      <c r="C13" s="32"/>
      <c r="D13" s="32"/>
      <c r="E13" s="32"/>
      <c r="F13" s="32"/>
      <c r="G13" s="33"/>
    </row>
    <row r="14" spans="1:7" ht="15.75" customHeight="1" x14ac:dyDescent="0.25">
      <c r="A14" s="34"/>
      <c r="B14" s="35"/>
      <c r="C14" s="35"/>
      <c r="D14" s="35"/>
      <c r="E14" s="35"/>
      <c r="F14" s="35"/>
      <c r="G14" s="36"/>
    </row>
    <row r="15" spans="1:7" ht="13.5" customHeight="1" thickBot="1" x14ac:dyDescent="0.3"/>
    <row r="16" spans="1:7" s="25" customFormat="1" ht="13.8" thickBot="1" x14ac:dyDescent="0.3">
      <c r="A16" s="26"/>
      <c r="B16" s="27"/>
      <c r="C16" s="27"/>
      <c r="D16" s="27" t="s">
        <v>538</v>
      </c>
      <c r="E16" s="27"/>
      <c r="F16" s="27"/>
      <c r="G16" s="28"/>
    </row>
    <row r="17" spans="1:7" ht="12.75" customHeight="1" x14ac:dyDescent="0.25">
      <c r="A17" s="37"/>
      <c r="B17" s="37"/>
      <c r="C17" s="37"/>
      <c r="D17" s="37"/>
      <c r="E17" s="37"/>
      <c r="F17" s="37"/>
      <c r="G17" s="37"/>
    </row>
    <row r="18" spans="1:7" ht="12.75" customHeight="1" x14ac:dyDescent="0.25">
      <c r="A18" s="37"/>
      <c r="B18" s="37"/>
      <c r="C18" s="37"/>
      <c r="D18" s="37"/>
      <c r="E18" s="37"/>
      <c r="F18" s="37"/>
      <c r="G18" s="37"/>
    </row>
    <row r="19" spans="1:7" ht="12.75" customHeight="1" x14ac:dyDescent="0.25">
      <c r="A19" s="37"/>
      <c r="B19" s="37"/>
      <c r="C19" s="37"/>
      <c r="D19" s="37"/>
      <c r="E19" s="37"/>
      <c r="F19" s="37"/>
      <c r="G19" s="37"/>
    </row>
  </sheetData>
  <sheetProtection selectLockedCells="1"/>
  <mergeCells count="5">
    <mergeCell ref="A6:G6"/>
    <mergeCell ref="A7:G7"/>
    <mergeCell ref="A13:G14"/>
    <mergeCell ref="A17:G19"/>
    <mergeCell ref="A11:G12"/>
  </mergeCells>
  <printOptions horizontalCentered="1"/>
  <pageMargins left="0.31496062992125984" right="0.39370078740157483" top="0.31496062992125984" bottom="0.39370078740157483" header="0" footer="0.19685039370078741"/>
  <pageSetup paperSize="9" orientation="portrait" r:id="rId1"/>
  <headerFooter alignWithMargins="0">
    <oddFooter>&amp;L&amp;"Arial,Cursiva"&amp;8Inscripciones &amp;C&amp;"Times New Roman,Normal"- DEPORTE OLÍMPICO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35"/>
  <sheetViews>
    <sheetView showGridLines="0" zoomScale="80" zoomScaleNormal="80" zoomScaleSheetLayoutView="100" workbookViewId="0">
      <selection activeCell="B10" sqref="B10"/>
    </sheetView>
  </sheetViews>
  <sheetFormatPr baseColWidth="10" defaultColWidth="11.44140625" defaultRowHeight="13.2" x14ac:dyDescent="0.25"/>
  <cols>
    <col min="1" max="1" width="3.6640625" style="1" customWidth="1"/>
    <col min="2" max="2" width="7.109375" style="1" customWidth="1"/>
    <col min="3" max="5" width="17.6640625" style="1" customWidth="1"/>
    <col min="6" max="6" width="1.88671875" style="1" customWidth="1"/>
    <col min="7" max="7" width="11.33203125" style="1" bestFit="1" customWidth="1"/>
    <col min="8" max="8" width="12.109375" style="1" bestFit="1" customWidth="1"/>
    <col min="9" max="9" width="6.5546875" style="1" bestFit="1" customWidth="1"/>
    <col min="10" max="10" width="11.44140625" style="21" customWidth="1"/>
    <col min="11" max="12" width="11.44140625" style="1" customWidth="1"/>
    <col min="13" max="13" width="4.6640625" style="1" customWidth="1"/>
    <col min="14" max="23" width="11.44140625" style="1" customWidth="1"/>
    <col min="24" max="16384" width="11.44140625" style="1"/>
  </cols>
  <sheetData>
    <row r="1" spans="1:11" ht="7.5" customHeight="1" x14ac:dyDescent="0.25"/>
    <row r="2" spans="1:11" ht="18.75" customHeight="1" x14ac:dyDescent="0.3">
      <c r="A2" s="40" t="s">
        <v>534</v>
      </c>
      <c r="B2" s="40"/>
      <c r="C2" s="40"/>
      <c r="D2" s="40"/>
      <c r="E2" s="40"/>
      <c r="F2" s="40"/>
    </row>
    <row r="3" spans="1:11" ht="18.75" customHeight="1" x14ac:dyDescent="0.3">
      <c r="A3" s="30" t="s">
        <v>338</v>
      </c>
      <c r="B3" s="30"/>
      <c r="C3" s="30"/>
      <c r="D3" s="30"/>
      <c r="E3" s="30"/>
      <c r="F3" s="30"/>
      <c r="J3" s="22">
        <f>SUM(J10:J180)</f>
        <v>0</v>
      </c>
      <c r="K3" s="20" t="s">
        <v>4</v>
      </c>
    </row>
    <row r="4" spans="1:11" ht="18.75" customHeight="1" x14ac:dyDescent="0.25">
      <c r="A4" s="41" t="s">
        <v>521</v>
      </c>
      <c r="B4" s="42"/>
      <c r="C4" s="42"/>
      <c r="D4" s="42"/>
      <c r="E4" s="43"/>
      <c r="F4" s="20"/>
    </row>
    <row r="5" spans="1:11" ht="6" customHeight="1" x14ac:dyDescent="0.25">
      <c r="C5" s="8"/>
      <c r="D5" s="7"/>
      <c r="E5" s="7"/>
    </row>
    <row r="6" spans="1:11" x14ac:dyDescent="0.25">
      <c r="C6" s="1" t="s">
        <v>532</v>
      </c>
      <c r="D6" s="1" t="s">
        <v>176</v>
      </c>
    </row>
    <row r="8" spans="1:11" ht="18" customHeight="1" x14ac:dyDescent="0.25">
      <c r="B8" s="4" t="s">
        <v>3</v>
      </c>
      <c r="C8" s="6" t="s">
        <v>1</v>
      </c>
      <c r="D8" s="4" t="s">
        <v>2</v>
      </c>
      <c r="E8" s="4" t="s">
        <v>0</v>
      </c>
      <c r="J8" s="23" t="s">
        <v>418</v>
      </c>
    </row>
    <row r="9" spans="1:11" ht="7.5" customHeight="1" x14ac:dyDescent="0.25">
      <c r="B9" s="2"/>
      <c r="C9" s="3"/>
      <c r="D9" s="5"/>
      <c r="E9" s="5"/>
    </row>
    <row r="10" spans="1:11" ht="16.5" customHeight="1" x14ac:dyDescent="0.25">
      <c r="A10" s="12" t="str">
        <f>IF(ISBLANK(B10),"",1)</f>
        <v/>
      </c>
      <c r="B10" s="11"/>
      <c r="C10" s="13" t="str">
        <f t="shared" ref="C10:C31" si="0">IF(ISBLANK(B10),"",VLOOKUP(B10,jugadores,2,0))</f>
        <v/>
      </c>
      <c r="D10" s="14" t="str">
        <f t="shared" ref="D10:D31" si="1">IF(ISBLANK(B10),"",VLOOKUP(B10,jugadores,3,0))</f>
        <v/>
      </c>
      <c r="E10" s="14" t="str">
        <f t="shared" ref="E10:E31" si="2">IF(ISBLANK(B10),"",VLOOKUP(B10,jugadores,4,0))</f>
        <v/>
      </c>
      <c r="F10" s="20"/>
      <c r="G10" s="1" t="str">
        <f t="shared" ref="G10:G24" si="3">IF(ISBLANK(B10),"",VLOOKUP(B10,jugadores,22,0))</f>
        <v/>
      </c>
      <c r="H10" s="1" t="str">
        <f t="shared" ref="H10:H24" si="4">IF(ISBLANK(B10),"",VLOOKUP(B10,jugadores,21,0))</f>
        <v/>
      </c>
      <c r="I10" s="1" t="str">
        <f t="shared" ref="I10:I24" si="5">IF(ISBLANK(B10),"",VLOOKUP(B10,jugadores,6,0))</f>
        <v/>
      </c>
      <c r="J10" s="21" t="str">
        <f t="shared" ref="J10:J31" si="6">IFERROR(IF(B10&gt;0,15,""),"")</f>
        <v/>
      </c>
    </row>
    <row r="11" spans="1:11" ht="16.5" customHeight="1" x14ac:dyDescent="0.25">
      <c r="A11" s="12" t="str">
        <f t="shared" ref="A11:A31" si="7">IF(ISBLANK(B11),"",1)</f>
        <v/>
      </c>
      <c r="B11" s="11"/>
      <c r="C11" s="13" t="str">
        <f t="shared" si="0"/>
        <v/>
      </c>
      <c r="D11" s="14" t="str">
        <f t="shared" si="1"/>
        <v/>
      </c>
      <c r="E11" s="14" t="str">
        <f t="shared" si="2"/>
        <v/>
      </c>
      <c r="F11" s="20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21" t="str">
        <f t="shared" si="6"/>
        <v/>
      </c>
    </row>
    <row r="12" spans="1:11" ht="16.5" customHeight="1" x14ac:dyDescent="0.25">
      <c r="A12" s="12" t="str">
        <f t="shared" si="7"/>
        <v/>
      </c>
      <c r="B12" s="11"/>
      <c r="C12" s="13" t="str">
        <f t="shared" si="0"/>
        <v/>
      </c>
      <c r="D12" s="14" t="str">
        <f t="shared" si="1"/>
        <v/>
      </c>
      <c r="E12" s="14" t="str">
        <f t="shared" si="2"/>
        <v/>
      </c>
      <c r="F12" s="20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21" t="str">
        <f t="shared" si="6"/>
        <v/>
      </c>
    </row>
    <row r="13" spans="1:11" ht="16.5" customHeight="1" x14ac:dyDescent="0.25">
      <c r="A13" s="12" t="str">
        <f t="shared" si="7"/>
        <v/>
      </c>
      <c r="B13" s="11"/>
      <c r="C13" s="13" t="str">
        <f t="shared" si="0"/>
        <v/>
      </c>
      <c r="D13" s="14" t="str">
        <f t="shared" si="1"/>
        <v/>
      </c>
      <c r="E13" s="14" t="str">
        <f t="shared" si="2"/>
        <v/>
      </c>
      <c r="F13" s="20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21" t="str">
        <f t="shared" si="6"/>
        <v/>
      </c>
    </row>
    <row r="14" spans="1:11" ht="16.5" customHeight="1" x14ac:dyDescent="0.25">
      <c r="A14" s="12" t="str">
        <f t="shared" si="7"/>
        <v/>
      </c>
      <c r="B14" s="11"/>
      <c r="C14" s="13" t="str">
        <f t="shared" si="0"/>
        <v/>
      </c>
      <c r="D14" s="14" t="str">
        <f t="shared" si="1"/>
        <v/>
      </c>
      <c r="E14" s="14" t="str">
        <f t="shared" si="2"/>
        <v/>
      </c>
      <c r="F14" s="20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21" t="str">
        <f t="shared" si="6"/>
        <v/>
      </c>
    </row>
    <row r="15" spans="1:11" ht="16.5" customHeight="1" x14ac:dyDescent="0.25">
      <c r="A15" s="12" t="str">
        <f t="shared" si="7"/>
        <v/>
      </c>
      <c r="B15" s="11"/>
      <c r="C15" s="13" t="str">
        <f t="shared" si="0"/>
        <v/>
      </c>
      <c r="D15" s="14" t="str">
        <f t="shared" si="1"/>
        <v/>
      </c>
      <c r="E15" s="14" t="str">
        <f t="shared" si="2"/>
        <v/>
      </c>
      <c r="F15" s="20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21" t="str">
        <f t="shared" si="6"/>
        <v/>
      </c>
    </row>
    <row r="16" spans="1:11" ht="16.5" customHeight="1" x14ac:dyDescent="0.25">
      <c r="A16" s="12" t="str">
        <f t="shared" si="7"/>
        <v/>
      </c>
      <c r="B16" s="11"/>
      <c r="C16" s="13" t="str">
        <f t="shared" si="0"/>
        <v/>
      </c>
      <c r="D16" s="14" t="str">
        <f t="shared" si="1"/>
        <v/>
      </c>
      <c r="E16" s="14" t="str">
        <f t="shared" si="2"/>
        <v/>
      </c>
      <c r="F16" s="20"/>
      <c r="G16" s="1" t="str">
        <f t="shared" ref="G16:G31" si="8">IF(ISBLANK(B16),"",VLOOKUP(B16,jugadores,22,0))</f>
        <v/>
      </c>
      <c r="H16" s="1" t="str">
        <f t="shared" ref="H16:H31" si="9">IF(ISBLANK(B16),"",VLOOKUP(B16,jugadores,21,0))</f>
        <v/>
      </c>
      <c r="I16" s="1" t="str">
        <f t="shared" ref="I16:I31" si="10">IF(ISBLANK(B16),"",VLOOKUP(B16,jugadores,6,0))</f>
        <v/>
      </c>
      <c r="J16" s="21" t="str">
        <f t="shared" ref="J16:J31" si="11">IFERROR(IF(B16&gt;0,15,""),"")</f>
        <v/>
      </c>
    </row>
    <row r="17" spans="1:10" ht="16.5" customHeight="1" x14ac:dyDescent="0.25">
      <c r="A17" s="12" t="str">
        <f t="shared" si="7"/>
        <v/>
      </c>
      <c r="B17" s="11"/>
      <c r="C17" s="13" t="str">
        <f t="shared" si="0"/>
        <v/>
      </c>
      <c r="D17" s="14" t="str">
        <f t="shared" si="1"/>
        <v/>
      </c>
      <c r="E17" s="14" t="str">
        <f t="shared" si="2"/>
        <v/>
      </c>
      <c r="F17" s="20"/>
      <c r="G17" s="1" t="str">
        <f t="shared" si="8"/>
        <v/>
      </c>
      <c r="H17" s="1" t="str">
        <f t="shared" si="9"/>
        <v/>
      </c>
      <c r="I17" s="1" t="str">
        <f t="shared" si="10"/>
        <v/>
      </c>
      <c r="J17" s="21" t="str">
        <f t="shared" si="11"/>
        <v/>
      </c>
    </row>
    <row r="18" spans="1:10" ht="16.5" customHeight="1" x14ac:dyDescent="0.25">
      <c r="A18" s="12" t="str">
        <f t="shared" si="7"/>
        <v/>
      </c>
      <c r="B18" s="11"/>
      <c r="C18" s="13" t="str">
        <f t="shared" si="0"/>
        <v/>
      </c>
      <c r="D18" s="14" t="str">
        <f t="shared" si="1"/>
        <v/>
      </c>
      <c r="E18" s="14" t="str">
        <f t="shared" si="2"/>
        <v/>
      </c>
      <c r="F18" s="20"/>
      <c r="G18" s="1" t="str">
        <f t="shared" si="8"/>
        <v/>
      </c>
      <c r="H18" s="1" t="str">
        <f t="shared" si="9"/>
        <v/>
      </c>
      <c r="I18" s="1" t="str">
        <f t="shared" si="10"/>
        <v/>
      </c>
      <c r="J18" s="21" t="str">
        <f t="shared" si="11"/>
        <v/>
      </c>
    </row>
    <row r="19" spans="1:10" ht="16.5" customHeight="1" x14ac:dyDescent="0.25">
      <c r="A19" s="12" t="str">
        <f t="shared" si="7"/>
        <v/>
      </c>
      <c r="B19" s="11"/>
      <c r="C19" s="13" t="str">
        <f t="shared" si="0"/>
        <v/>
      </c>
      <c r="D19" s="14" t="str">
        <f t="shared" si="1"/>
        <v/>
      </c>
      <c r="E19" s="14" t="str">
        <f t="shared" si="2"/>
        <v/>
      </c>
      <c r="F19" s="20"/>
      <c r="G19" s="1" t="str">
        <f t="shared" si="8"/>
        <v/>
      </c>
      <c r="H19" s="1" t="str">
        <f t="shared" si="9"/>
        <v/>
      </c>
      <c r="I19" s="1" t="str">
        <f t="shared" si="10"/>
        <v/>
      </c>
      <c r="J19" s="21" t="str">
        <f t="shared" si="11"/>
        <v/>
      </c>
    </row>
    <row r="20" spans="1:10" ht="16.5" customHeight="1" x14ac:dyDescent="0.25">
      <c r="A20" s="12" t="str">
        <f t="shared" si="7"/>
        <v/>
      </c>
      <c r="B20" s="11"/>
      <c r="C20" s="13" t="str">
        <f t="shared" si="0"/>
        <v/>
      </c>
      <c r="D20" s="14" t="str">
        <f t="shared" si="1"/>
        <v/>
      </c>
      <c r="E20" s="14" t="str">
        <f t="shared" si="2"/>
        <v/>
      </c>
      <c r="F20" s="20"/>
      <c r="G20" s="1" t="str">
        <f t="shared" si="8"/>
        <v/>
      </c>
      <c r="H20" s="1" t="str">
        <f t="shared" si="9"/>
        <v/>
      </c>
      <c r="I20" s="1" t="str">
        <f t="shared" si="10"/>
        <v/>
      </c>
      <c r="J20" s="21" t="str">
        <f t="shared" si="11"/>
        <v/>
      </c>
    </row>
    <row r="21" spans="1:10" ht="16.5" customHeight="1" x14ac:dyDescent="0.25">
      <c r="A21" s="12" t="str">
        <f t="shared" si="7"/>
        <v/>
      </c>
      <c r="B21" s="11"/>
      <c r="C21" s="13" t="str">
        <f t="shared" si="0"/>
        <v/>
      </c>
      <c r="D21" s="14" t="str">
        <f t="shared" si="1"/>
        <v/>
      </c>
      <c r="E21" s="14" t="str">
        <f t="shared" si="2"/>
        <v/>
      </c>
      <c r="F21" s="20"/>
      <c r="G21" s="1" t="str">
        <f t="shared" si="8"/>
        <v/>
      </c>
      <c r="H21" s="1" t="str">
        <f t="shared" si="9"/>
        <v/>
      </c>
      <c r="I21" s="1" t="str">
        <f t="shared" si="10"/>
        <v/>
      </c>
      <c r="J21" s="21" t="str">
        <f t="shared" si="11"/>
        <v/>
      </c>
    </row>
    <row r="22" spans="1:10" ht="16.5" customHeight="1" x14ac:dyDescent="0.25">
      <c r="A22" s="12" t="str">
        <f t="shared" si="7"/>
        <v/>
      </c>
      <c r="B22" s="11"/>
      <c r="C22" s="13" t="str">
        <f t="shared" si="0"/>
        <v/>
      </c>
      <c r="D22" s="14" t="str">
        <f t="shared" si="1"/>
        <v/>
      </c>
      <c r="E22" s="14" t="str">
        <f t="shared" si="2"/>
        <v/>
      </c>
      <c r="F22" s="20"/>
      <c r="G22" s="1" t="str">
        <f t="shared" si="8"/>
        <v/>
      </c>
      <c r="H22" s="1" t="str">
        <f t="shared" si="9"/>
        <v/>
      </c>
      <c r="I22" s="1" t="str">
        <f t="shared" si="10"/>
        <v/>
      </c>
      <c r="J22" s="21" t="str">
        <f t="shared" si="11"/>
        <v/>
      </c>
    </row>
    <row r="23" spans="1:10" ht="16.5" customHeight="1" x14ac:dyDescent="0.25">
      <c r="A23" s="12" t="str">
        <f t="shared" si="7"/>
        <v/>
      </c>
      <c r="B23" s="11"/>
      <c r="C23" s="13" t="str">
        <f t="shared" si="0"/>
        <v/>
      </c>
      <c r="D23" s="14" t="str">
        <f t="shared" si="1"/>
        <v/>
      </c>
      <c r="E23" s="14" t="str">
        <f t="shared" si="2"/>
        <v/>
      </c>
      <c r="F23" s="20"/>
      <c r="G23" s="1" t="str">
        <f t="shared" si="8"/>
        <v/>
      </c>
      <c r="H23" s="1" t="str">
        <f t="shared" si="9"/>
        <v/>
      </c>
      <c r="I23" s="1" t="str">
        <f t="shared" si="10"/>
        <v/>
      </c>
      <c r="J23" s="21" t="str">
        <f t="shared" si="11"/>
        <v/>
      </c>
    </row>
    <row r="24" spans="1:10" ht="16.5" customHeight="1" x14ac:dyDescent="0.25">
      <c r="A24" s="12" t="str">
        <f t="shared" si="7"/>
        <v/>
      </c>
      <c r="B24" s="11"/>
      <c r="C24" s="13" t="str">
        <f t="shared" si="0"/>
        <v/>
      </c>
      <c r="D24" s="14" t="str">
        <f t="shared" si="1"/>
        <v/>
      </c>
      <c r="E24" s="14" t="str">
        <f t="shared" si="2"/>
        <v/>
      </c>
      <c r="F24" s="20"/>
      <c r="G24" s="1" t="str">
        <f t="shared" si="8"/>
        <v/>
      </c>
      <c r="H24" s="1" t="str">
        <f t="shared" si="9"/>
        <v/>
      </c>
      <c r="I24" s="1" t="str">
        <f t="shared" si="10"/>
        <v/>
      </c>
      <c r="J24" s="21" t="str">
        <f t="shared" si="11"/>
        <v/>
      </c>
    </row>
    <row r="25" spans="1:10" ht="16.5" customHeight="1" x14ac:dyDescent="0.25">
      <c r="A25" s="12" t="str">
        <f t="shared" si="7"/>
        <v/>
      </c>
      <c r="B25" s="11"/>
      <c r="C25" s="13" t="str">
        <f t="shared" si="0"/>
        <v/>
      </c>
      <c r="D25" s="14" t="str">
        <f t="shared" si="1"/>
        <v/>
      </c>
      <c r="E25" s="14" t="str">
        <f t="shared" si="2"/>
        <v/>
      </c>
      <c r="F25" s="20"/>
      <c r="G25" s="1" t="str">
        <f t="shared" si="8"/>
        <v/>
      </c>
      <c r="H25" s="1" t="str">
        <f t="shared" si="9"/>
        <v/>
      </c>
      <c r="I25" s="1" t="str">
        <f t="shared" si="10"/>
        <v/>
      </c>
      <c r="J25" s="21" t="str">
        <f t="shared" si="11"/>
        <v/>
      </c>
    </row>
    <row r="26" spans="1:10" ht="16.5" customHeight="1" x14ac:dyDescent="0.25">
      <c r="A26" s="12" t="str">
        <f t="shared" si="7"/>
        <v/>
      </c>
      <c r="B26" s="11"/>
      <c r="C26" s="13" t="str">
        <f t="shared" si="0"/>
        <v/>
      </c>
      <c r="D26" s="14" t="str">
        <f t="shared" si="1"/>
        <v/>
      </c>
      <c r="E26" s="14" t="str">
        <f t="shared" si="2"/>
        <v/>
      </c>
      <c r="F26" s="20"/>
      <c r="G26" s="1" t="str">
        <f t="shared" si="8"/>
        <v/>
      </c>
      <c r="H26" s="1" t="str">
        <f t="shared" si="9"/>
        <v/>
      </c>
      <c r="I26" s="1" t="str">
        <f t="shared" si="10"/>
        <v/>
      </c>
      <c r="J26" s="21" t="str">
        <f t="shared" si="11"/>
        <v/>
      </c>
    </row>
    <row r="27" spans="1:10" ht="16.5" customHeight="1" x14ac:dyDescent="0.25">
      <c r="A27" s="12" t="str">
        <f t="shared" si="7"/>
        <v/>
      </c>
      <c r="B27" s="11"/>
      <c r="C27" s="13" t="str">
        <f t="shared" si="0"/>
        <v/>
      </c>
      <c r="D27" s="14" t="str">
        <f t="shared" si="1"/>
        <v/>
      </c>
      <c r="E27" s="14" t="str">
        <f t="shared" si="2"/>
        <v/>
      </c>
      <c r="F27" s="20"/>
      <c r="G27" s="1" t="str">
        <f t="shared" si="8"/>
        <v/>
      </c>
      <c r="H27" s="1" t="str">
        <f t="shared" si="9"/>
        <v/>
      </c>
      <c r="I27" s="1" t="str">
        <f t="shared" si="10"/>
        <v/>
      </c>
      <c r="J27" s="21" t="str">
        <f t="shared" si="11"/>
        <v/>
      </c>
    </row>
    <row r="28" spans="1:10" ht="16.5" customHeight="1" x14ac:dyDescent="0.25">
      <c r="A28" s="12" t="str">
        <f t="shared" si="7"/>
        <v/>
      </c>
      <c r="B28" s="11"/>
      <c r="C28" s="13" t="str">
        <f t="shared" si="0"/>
        <v/>
      </c>
      <c r="D28" s="14" t="str">
        <f t="shared" si="1"/>
        <v/>
      </c>
      <c r="E28" s="14" t="str">
        <f t="shared" si="2"/>
        <v/>
      </c>
      <c r="F28" s="20"/>
      <c r="G28" s="1" t="str">
        <f t="shared" si="8"/>
        <v/>
      </c>
      <c r="H28" s="1" t="str">
        <f t="shared" si="9"/>
        <v/>
      </c>
      <c r="I28" s="1" t="str">
        <f t="shared" si="10"/>
        <v/>
      </c>
      <c r="J28" s="21" t="str">
        <f t="shared" si="11"/>
        <v/>
      </c>
    </row>
    <row r="29" spans="1:10" ht="16.5" customHeight="1" x14ac:dyDescent="0.25">
      <c r="A29" s="12" t="str">
        <f t="shared" si="7"/>
        <v/>
      </c>
      <c r="B29" s="11"/>
      <c r="C29" s="13" t="str">
        <f t="shared" si="0"/>
        <v/>
      </c>
      <c r="D29" s="14" t="str">
        <f t="shared" si="1"/>
        <v/>
      </c>
      <c r="E29" s="14" t="str">
        <f t="shared" si="2"/>
        <v/>
      </c>
      <c r="F29" s="20"/>
      <c r="G29" s="1" t="str">
        <f t="shared" si="8"/>
        <v/>
      </c>
      <c r="H29" s="1" t="str">
        <f t="shared" si="9"/>
        <v/>
      </c>
      <c r="I29" s="1" t="str">
        <f t="shared" si="10"/>
        <v/>
      </c>
      <c r="J29" s="21" t="str">
        <f t="shared" si="11"/>
        <v/>
      </c>
    </row>
    <row r="30" spans="1:10" ht="16.5" customHeight="1" x14ac:dyDescent="0.25">
      <c r="A30" s="12" t="str">
        <f t="shared" si="7"/>
        <v/>
      </c>
      <c r="B30" s="11"/>
      <c r="C30" s="13" t="str">
        <f t="shared" si="0"/>
        <v/>
      </c>
      <c r="D30" s="14" t="str">
        <f t="shared" si="1"/>
        <v/>
      </c>
      <c r="E30" s="14" t="str">
        <f t="shared" si="2"/>
        <v/>
      </c>
      <c r="F30" s="20"/>
      <c r="G30" s="1" t="str">
        <f t="shared" si="8"/>
        <v/>
      </c>
      <c r="H30" s="1" t="str">
        <f t="shared" si="9"/>
        <v/>
      </c>
      <c r="I30" s="1" t="str">
        <f t="shared" si="10"/>
        <v/>
      </c>
      <c r="J30" s="21" t="str">
        <f t="shared" si="11"/>
        <v/>
      </c>
    </row>
    <row r="31" spans="1:10" ht="16.5" customHeight="1" x14ac:dyDescent="0.25">
      <c r="A31" s="12" t="str">
        <f t="shared" si="7"/>
        <v/>
      </c>
      <c r="B31" s="11"/>
      <c r="C31" s="13" t="str">
        <f t="shared" si="0"/>
        <v/>
      </c>
      <c r="D31" s="14" t="str">
        <f t="shared" si="1"/>
        <v/>
      </c>
      <c r="E31" s="14" t="str">
        <f t="shared" si="2"/>
        <v/>
      </c>
      <c r="F31" s="20"/>
      <c r="G31" s="1" t="str">
        <f t="shared" si="8"/>
        <v/>
      </c>
      <c r="H31" s="1" t="str">
        <f t="shared" si="9"/>
        <v/>
      </c>
      <c r="I31" s="1" t="str">
        <f t="shared" si="10"/>
        <v/>
      </c>
      <c r="J31" s="21" t="str">
        <f t="shared" si="11"/>
        <v/>
      </c>
    </row>
    <row r="32" spans="1:10" ht="16.5" customHeight="1" x14ac:dyDescent="0.25">
      <c r="G32" s="1" t="str">
        <f t="shared" ref="G26:G32" si="12">IF(ISBLANK(B32),"",VLOOKUP(B32,jugadores,22,0))</f>
        <v/>
      </c>
      <c r="H32" s="1" t="str">
        <f t="shared" ref="H26:H32" si="13">IF(ISBLANK(B32),"",VLOOKUP(B32,jugadores,21,0))</f>
        <v/>
      </c>
      <c r="I32" s="1" t="str">
        <f t="shared" ref="I26:I32" si="14">IF(ISBLANK(B32),"",VLOOKUP(B32,jugadores,6,0))</f>
        <v/>
      </c>
      <c r="J32" s="21" t="str">
        <f t="shared" ref="J32" si="15">IFERROR(IF(B32&gt;0,15,""),"")</f>
        <v/>
      </c>
    </row>
    <row r="35" spans="2:5" x14ac:dyDescent="0.25">
      <c r="B35" s="24" t="s">
        <v>527</v>
      </c>
      <c r="C35" s="24"/>
      <c r="D35" s="24" t="s">
        <v>528</v>
      </c>
      <c r="E35" s="24">
        <v>2</v>
      </c>
    </row>
  </sheetData>
  <sheetProtection selectLockedCells="1"/>
  <mergeCells count="3">
    <mergeCell ref="A2:F2"/>
    <mergeCell ref="A3:F3"/>
    <mergeCell ref="A4:E4"/>
  </mergeCells>
  <conditionalFormatting sqref="B10:B15">
    <cfRule type="cellIs" dxfId="37" priority="3" stopIfTrue="1" operator="equal">
      <formula>0</formula>
    </cfRule>
  </conditionalFormatting>
  <conditionalFormatting sqref="B16:B22">
    <cfRule type="cellIs" dxfId="35" priority="2" stopIfTrue="1" operator="equal">
      <formula>0</formula>
    </cfRule>
  </conditionalFormatting>
  <conditionalFormatting sqref="B23:B31">
    <cfRule type="cellIs" dxfId="33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Footer>&amp;L&amp;"Arial,Cursiva"&amp;8Inscripciones &amp;C&amp;"Times New Roman,Normal"- DEPORTE OLÍMPICO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35"/>
  <sheetViews>
    <sheetView showGridLines="0" zoomScale="80" zoomScaleNormal="80" zoomScaleSheetLayoutView="100" workbookViewId="0">
      <selection activeCell="B10" sqref="B10"/>
    </sheetView>
  </sheetViews>
  <sheetFormatPr baseColWidth="10" defaultColWidth="11.44140625" defaultRowHeight="13.2" x14ac:dyDescent="0.25"/>
  <cols>
    <col min="1" max="1" width="3.6640625" style="1" customWidth="1"/>
    <col min="2" max="2" width="7.109375" style="1" customWidth="1"/>
    <col min="3" max="5" width="17.6640625" style="1" customWidth="1"/>
    <col min="6" max="6" width="2.5546875" style="1" customWidth="1"/>
    <col min="7" max="7" width="12" style="1" customWidth="1"/>
    <col min="8" max="8" width="12.109375" style="1" bestFit="1" customWidth="1"/>
    <col min="9" max="9" width="6.5546875" style="1" bestFit="1" customWidth="1"/>
    <col min="10" max="10" width="11.44140625" style="21" customWidth="1"/>
    <col min="11" max="12" width="11.44140625" style="1" customWidth="1"/>
    <col min="13" max="13" width="4.6640625" style="1" customWidth="1"/>
    <col min="14" max="23" width="11.44140625" style="1" customWidth="1"/>
    <col min="24" max="16384" width="11.44140625" style="1"/>
  </cols>
  <sheetData>
    <row r="1" spans="1:11" ht="7.5" customHeight="1" x14ac:dyDescent="0.25"/>
    <row r="2" spans="1:11" ht="18.75" customHeight="1" x14ac:dyDescent="0.3">
      <c r="A2" s="40" t="s">
        <v>534</v>
      </c>
      <c r="B2" s="40"/>
      <c r="C2" s="40"/>
      <c r="D2" s="40"/>
      <c r="E2" s="40"/>
      <c r="F2" s="40"/>
    </row>
    <row r="3" spans="1:11" ht="18.75" customHeight="1" x14ac:dyDescent="0.3">
      <c r="A3" s="30" t="s">
        <v>338</v>
      </c>
      <c r="B3" s="30"/>
      <c r="C3" s="30"/>
      <c r="D3" s="30"/>
      <c r="E3" s="30"/>
      <c r="F3" s="30"/>
      <c r="J3" s="22">
        <f>SUM(J10:J191)</f>
        <v>0</v>
      </c>
      <c r="K3" s="20" t="s">
        <v>4</v>
      </c>
    </row>
    <row r="4" spans="1:11" ht="18.75" customHeight="1" x14ac:dyDescent="0.25">
      <c r="A4" s="41" t="s">
        <v>522</v>
      </c>
      <c r="B4" s="42"/>
      <c r="C4" s="42"/>
      <c r="D4" s="42"/>
      <c r="E4" s="43"/>
      <c r="F4" s="20"/>
    </row>
    <row r="5" spans="1:11" ht="6" customHeight="1" x14ac:dyDescent="0.25">
      <c r="C5" s="8"/>
      <c r="D5" s="7"/>
      <c r="E5" s="7"/>
    </row>
    <row r="6" spans="1:11" x14ac:dyDescent="0.25">
      <c r="C6" s="1" t="s">
        <v>532</v>
      </c>
      <c r="D6" s="1" t="s">
        <v>176</v>
      </c>
    </row>
    <row r="8" spans="1:11" ht="18" customHeight="1" x14ac:dyDescent="0.25">
      <c r="B8" s="4" t="s">
        <v>3</v>
      </c>
      <c r="C8" s="6" t="s">
        <v>1</v>
      </c>
      <c r="D8" s="4" t="s">
        <v>2</v>
      </c>
      <c r="E8" s="4" t="s">
        <v>0</v>
      </c>
      <c r="J8" s="23" t="s">
        <v>418</v>
      </c>
    </row>
    <row r="9" spans="1:11" ht="7.5" customHeight="1" x14ac:dyDescent="0.25">
      <c r="B9" s="2"/>
      <c r="C9" s="3"/>
      <c r="D9" s="5"/>
      <c r="E9" s="5"/>
    </row>
    <row r="10" spans="1:11" ht="16.5" customHeight="1" x14ac:dyDescent="0.25">
      <c r="A10" s="12" t="str">
        <f>IF(ISBLANK(B10),"",1)</f>
        <v/>
      </c>
      <c r="B10" s="11"/>
      <c r="C10" s="13" t="str">
        <f t="shared" ref="C10:C31" si="0">IF(ISBLANK(B10),"",VLOOKUP(B10,jugadores,2,0))</f>
        <v/>
      </c>
      <c r="D10" s="14" t="str">
        <f t="shared" ref="D10:D31" si="1">IF(ISBLANK(B10),"",VLOOKUP(B10,jugadores,3,0))</f>
        <v/>
      </c>
      <c r="E10" s="14" t="str">
        <f t="shared" ref="E10:E31" si="2">IF(ISBLANK(B10),"",VLOOKUP(B10,jugadores,4,0))</f>
        <v/>
      </c>
      <c r="F10" s="20"/>
      <c r="G10" s="1" t="str">
        <f t="shared" ref="G10:G24" si="3">IF(ISBLANK(B10),"",VLOOKUP(B10,jugadores,22,0))</f>
        <v/>
      </c>
      <c r="H10" s="1" t="str">
        <f t="shared" ref="H10:H24" si="4">IF(ISBLANK(B10),"",VLOOKUP(B10,jugadores,21,0))</f>
        <v/>
      </c>
      <c r="I10" s="1" t="str">
        <f t="shared" ref="I10:I24" si="5">IF(ISBLANK(B10),"",VLOOKUP(B10,jugadores,6,0))</f>
        <v/>
      </c>
      <c r="J10" s="21" t="str">
        <f t="shared" ref="J10:J31" si="6">IFERROR(IF(B10&gt;0,15,""),"")</f>
        <v/>
      </c>
    </row>
    <row r="11" spans="1:11" ht="16.5" customHeight="1" x14ac:dyDescent="0.25">
      <c r="A11" s="12" t="str">
        <f t="shared" ref="A11:A31" si="7">IF(ISBLANK(B11),"",1)</f>
        <v/>
      </c>
      <c r="B11" s="11"/>
      <c r="C11" s="13" t="str">
        <f t="shared" si="0"/>
        <v/>
      </c>
      <c r="D11" s="14" t="str">
        <f t="shared" si="1"/>
        <v/>
      </c>
      <c r="E11" s="14" t="str">
        <f t="shared" si="2"/>
        <v/>
      </c>
      <c r="F11" s="20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21" t="str">
        <f t="shared" si="6"/>
        <v/>
      </c>
    </row>
    <row r="12" spans="1:11" ht="16.5" customHeight="1" x14ac:dyDescent="0.25">
      <c r="A12" s="12" t="str">
        <f t="shared" si="7"/>
        <v/>
      </c>
      <c r="B12" s="11"/>
      <c r="C12" s="13" t="str">
        <f t="shared" si="0"/>
        <v/>
      </c>
      <c r="D12" s="14" t="str">
        <f t="shared" si="1"/>
        <v/>
      </c>
      <c r="E12" s="14" t="str">
        <f t="shared" si="2"/>
        <v/>
      </c>
      <c r="F12" s="20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21" t="str">
        <f t="shared" si="6"/>
        <v/>
      </c>
    </row>
    <row r="13" spans="1:11" ht="16.5" customHeight="1" x14ac:dyDescent="0.25">
      <c r="A13" s="12" t="str">
        <f t="shared" si="7"/>
        <v/>
      </c>
      <c r="B13" s="11"/>
      <c r="C13" s="13" t="str">
        <f t="shared" si="0"/>
        <v/>
      </c>
      <c r="D13" s="14" t="str">
        <f t="shared" si="1"/>
        <v/>
      </c>
      <c r="E13" s="14" t="str">
        <f t="shared" si="2"/>
        <v/>
      </c>
      <c r="F13" s="20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21" t="str">
        <f t="shared" si="6"/>
        <v/>
      </c>
    </row>
    <row r="14" spans="1:11" ht="16.5" customHeight="1" x14ac:dyDescent="0.25">
      <c r="A14" s="12" t="str">
        <f t="shared" si="7"/>
        <v/>
      </c>
      <c r="B14" s="11"/>
      <c r="C14" s="13" t="str">
        <f t="shared" si="0"/>
        <v/>
      </c>
      <c r="D14" s="14" t="str">
        <f t="shared" si="1"/>
        <v/>
      </c>
      <c r="E14" s="14" t="str">
        <f t="shared" si="2"/>
        <v/>
      </c>
      <c r="F14" s="20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21" t="str">
        <f t="shared" si="6"/>
        <v/>
      </c>
    </row>
    <row r="15" spans="1:11" ht="16.5" customHeight="1" x14ac:dyDescent="0.25">
      <c r="A15" s="12" t="str">
        <f t="shared" si="7"/>
        <v/>
      </c>
      <c r="B15" s="11"/>
      <c r="C15" s="13" t="str">
        <f t="shared" si="0"/>
        <v/>
      </c>
      <c r="D15" s="14" t="str">
        <f t="shared" si="1"/>
        <v/>
      </c>
      <c r="E15" s="14" t="str">
        <f t="shared" si="2"/>
        <v/>
      </c>
      <c r="F15" s="20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21" t="str">
        <f t="shared" si="6"/>
        <v/>
      </c>
    </row>
    <row r="16" spans="1:11" ht="16.5" customHeight="1" x14ac:dyDescent="0.25">
      <c r="A16" s="12" t="str">
        <f t="shared" si="7"/>
        <v/>
      </c>
      <c r="B16" s="11"/>
      <c r="C16" s="13" t="str">
        <f t="shared" si="0"/>
        <v/>
      </c>
      <c r="D16" s="14" t="str">
        <f t="shared" si="1"/>
        <v/>
      </c>
      <c r="E16" s="14" t="str">
        <f t="shared" si="2"/>
        <v/>
      </c>
      <c r="F16" s="20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21" t="str">
        <f t="shared" si="6"/>
        <v/>
      </c>
    </row>
    <row r="17" spans="1:10" ht="16.5" customHeight="1" x14ac:dyDescent="0.25">
      <c r="A17" s="12" t="str">
        <f t="shared" si="7"/>
        <v/>
      </c>
      <c r="B17" s="11"/>
      <c r="C17" s="13" t="str">
        <f t="shared" si="0"/>
        <v/>
      </c>
      <c r="D17" s="14" t="str">
        <f t="shared" si="1"/>
        <v/>
      </c>
      <c r="E17" s="14" t="str">
        <f t="shared" si="2"/>
        <v/>
      </c>
      <c r="F17" s="20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21" t="str">
        <f t="shared" si="6"/>
        <v/>
      </c>
    </row>
    <row r="18" spans="1:10" ht="16.5" customHeight="1" x14ac:dyDescent="0.25">
      <c r="A18" s="12" t="str">
        <f t="shared" si="7"/>
        <v/>
      </c>
      <c r="B18" s="11"/>
      <c r="C18" s="13" t="str">
        <f t="shared" si="0"/>
        <v/>
      </c>
      <c r="D18" s="14" t="str">
        <f t="shared" si="1"/>
        <v/>
      </c>
      <c r="E18" s="14" t="str">
        <f t="shared" si="2"/>
        <v/>
      </c>
      <c r="F18" s="20"/>
      <c r="J18" s="21" t="str">
        <f t="shared" si="6"/>
        <v/>
      </c>
    </row>
    <row r="19" spans="1:10" ht="16.5" customHeight="1" x14ac:dyDescent="0.25">
      <c r="A19" s="12" t="str">
        <f t="shared" si="7"/>
        <v/>
      </c>
      <c r="B19" s="11"/>
      <c r="C19" s="13" t="str">
        <f t="shared" si="0"/>
        <v/>
      </c>
      <c r="D19" s="14" t="str">
        <f t="shared" si="1"/>
        <v/>
      </c>
      <c r="E19" s="14" t="str">
        <f t="shared" si="2"/>
        <v/>
      </c>
      <c r="F19" s="20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21" t="str">
        <f t="shared" si="6"/>
        <v/>
      </c>
    </row>
    <row r="20" spans="1:10" ht="16.5" customHeight="1" x14ac:dyDescent="0.25">
      <c r="A20" s="12" t="str">
        <f t="shared" si="7"/>
        <v/>
      </c>
      <c r="B20" s="11"/>
      <c r="C20" s="13" t="str">
        <f t="shared" si="0"/>
        <v/>
      </c>
      <c r="D20" s="14" t="str">
        <f t="shared" si="1"/>
        <v/>
      </c>
      <c r="E20" s="14" t="str">
        <f t="shared" si="2"/>
        <v/>
      </c>
      <c r="F20" s="20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21" t="str">
        <f t="shared" si="6"/>
        <v/>
      </c>
    </row>
    <row r="21" spans="1:10" ht="16.5" customHeight="1" x14ac:dyDescent="0.25">
      <c r="A21" s="12" t="str">
        <f t="shared" si="7"/>
        <v/>
      </c>
      <c r="B21" s="11"/>
      <c r="C21" s="13" t="str">
        <f t="shared" si="0"/>
        <v/>
      </c>
      <c r="D21" s="14" t="str">
        <f t="shared" si="1"/>
        <v/>
      </c>
      <c r="E21" s="14" t="str">
        <f t="shared" si="2"/>
        <v/>
      </c>
      <c r="F21" s="20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21" t="str">
        <f t="shared" si="6"/>
        <v/>
      </c>
    </row>
    <row r="22" spans="1:10" ht="16.5" customHeight="1" x14ac:dyDescent="0.25">
      <c r="A22" s="12" t="str">
        <f t="shared" si="7"/>
        <v/>
      </c>
      <c r="B22" s="11"/>
      <c r="C22" s="13" t="str">
        <f t="shared" si="0"/>
        <v/>
      </c>
      <c r="D22" s="14" t="str">
        <f t="shared" si="1"/>
        <v/>
      </c>
      <c r="E22" s="14" t="str">
        <f t="shared" si="2"/>
        <v/>
      </c>
      <c r="F22" s="20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21" t="str">
        <f t="shared" si="6"/>
        <v/>
      </c>
    </row>
    <row r="23" spans="1:10" ht="16.5" customHeight="1" x14ac:dyDescent="0.25">
      <c r="A23" s="12" t="str">
        <f t="shared" si="7"/>
        <v/>
      </c>
      <c r="B23" s="11"/>
      <c r="C23" s="13" t="str">
        <f t="shared" si="0"/>
        <v/>
      </c>
      <c r="D23" s="14" t="str">
        <f t="shared" si="1"/>
        <v/>
      </c>
      <c r="E23" s="14" t="str">
        <f t="shared" si="2"/>
        <v/>
      </c>
      <c r="F23" s="20"/>
      <c r="I23" s="1" t="str">
        <f>IF(ISBLANK(B18),"",VLOOKUP(B18,jugadores,6,0))</f>
        <v/>
      </c>
      <c r="J23" s="21" t="str">
        <f t="shared" si="6"/>
        <v/>
      </c>
    </row>
    <row r="24" spans="1:10" ht="16.5" customHeight="1" x14ac:dyDescent="0.25">
      <c r="A24" s="12" t="str">
        <f t="shared" si="7"/>
        <v/>
      </c>
      <c r="B24" s="11"/>
      <c r="C24" s="13" t="str">
        <f t="shared" si="0"/>
        <v/>
      </c>
      <c r="D24" s="14" t="str">
        <f t="shared" si="1"/>
        <v/>
      </c>
      <c r="E24" s="14" t="str">
        <f t="shared" si="2"/>
        <v/>
      </c>
      <c r="F24" s="20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21" t="str">
        <f t="shared" si="6"/>
        <v/>
      </c>
    </row>
    <row r="25" spans="1:10" ht="16.5" customHeight="1" x14ac:dyDescent="0.25">
      <c r="A25" s="12" t="str">
        <f t="shared" si="7"/>
        <v/>
      </c>
      <c r="B25" s="11"/>
      <c r="C25" s="13" t="str">
        <f t="shared" si="0"/>
        <v/>
      </c>
      <c r="D25" s="14" t="str">
        <f t="shared" si="1"/>
        <v/>
      </c>
      <c r="E25" s="14" t="str">
        <f t="shared" si="2"/>
        <v/>
      </c>
      <c r="F25" s="20"/>
      <c r="G25" s="1" t="str">
        <f t="shared" ref="G25:G31" si="8">IF(ISBLANK(B25),"",VLOOKUP(B25,jugadores,22,0))</f>
        <v/>
      </c>
      <c r="H25" s="1" t="str">
        <f t="shared" ref="H25:H31" si="9">IF(ISBLANK(B25),"",VLOOKUP(B25,jugadores,21,0))</f>
        <v/>
      </c>
      <c r="I25" s="1" t="str">
        <f t="shared" ref="I25:I31" si="10">IF(ISBLANK(B25),"",VLOOKUP(B25,jugadores,6,0))</f>
        <v/>
      </c>
      <c r="J25" s="21" t="str">
        <f t="shared" si="6"/>
        <v/>
      </c>
    </row>
    <row r="26" spans="1:10" ht="16.5" customHeight="1" x14ac:dyDescent="0.25">
      <c r="A26" s="12" t="str">
        <f t="shared" si="7"/>
        <v/>
      </c>
      <c r="B26" s="11"/>
      <c r="C26" s="13" t="str">
        <f t="shared" si="0"/>
        <v/>
      </c>
      <c r="D26" s="14" t="str">
        <f t="shared" si="1"/>
        <v/>
      </c>
      <c r="E26" s="14" t="str">
        <f t="shared" si="2"/>
        <v/>
      </c>
      <c r="F26" s="20"/>
      <c r="G26" s="1" t="str">
        <f t="shared" si="8"/>
        <v/>
      </c>
      <c r="H26" s="1" t="str">
        <f t="shared" si="9"/>
        <v/>
      </c>
      <c r="I26" s="1" t="str">
        <f t="shared" si="10"/>
        <v/>
      </c>
      <c r="J26" s="21" t="str">
        <f t="shared" si="6"/>
        <v/>
      </c>
    </row>
    <row r="27" spans="1:10" ht="16.5" customHeight="1" x14ac:dyDescent="0.25">
      <c r="A27" s="12" t="str">
        <f t="shared" si="7"/>
        <v/>
      </c>
      <c r="B27" s="11"/>
      <c r="C27" s="13" t="str">
        <f t="shared" si="0"/>
        <v/>
      </c>
      <c r="D27" s="14" t="str">
        <f t="shared" si="1"/>
        <v/>
      </c>
      <c r="E27" s="14" t="str">
        <f t="shared" si="2"/>
        <v/>
      </c>
      <c r="F27" s="20"/>
      <c r="G27" s="1" t="str">
        <f t="shared" si="8"/>
        <v/>
      </c>
      <c r="H27" s="1" t="str">
        <f t="shared" si="9"/>
        <v/>
      </c>
      <c r="I27" s="1" t="str">
        <f t="shared" si="10"/>
        <v/>
      </c>
      <c r="J27" s="21" t="str">
        <f t="shared" si="6"/>
        <v/>
      </c>
    </row>
    <row r="28" spans="1:10" ht="16.5" customHeight="1" x14ac:dyDescent="0.25">
      <c r="A28" s="12" t="str">
        <f t="shared" si="7"/>
        <v/>
      </c>
      <c r="B28" s="11"/>
      <c r="C28" s="13" t="str">
        <f t="shared" si="0"/>
        <v/>
      </c>
      <c r="D28" s="14" t="str">
        <f t="shared" si="1"/>
        <v/>
      </c>
      <c r="E28" s="14" t="str">
        <f t="shared" si="2"/>
        <v/>
      </c>
      <c r="F28" s="20"/>
      <c r="G28" s="1" t="str">
        <f t="shared" si="8"/>
        <v/>
      </c>
      <c r="H28" s="1" t="str">
        <f t="shared" si="9"/>
        <v/>
      </c>
      <c r="I28" s="1" t="str">
        <f t="shared" si="10"/>
        <v/>
      </c>
      <c r="J28" s="21" t="str">
        <f t="shared" si="6"/>
        <v/>
      </c>
    </row>
    <row r="29" spans="1:10" ht="16.5" customHeight="1" x14ac:dyDescent="0.25">
      <c r="A29" s="12" t="str">
        <f t="shared" si="7"/>
        <v/>
      </c>
      <c r="B29" s="11"/>
      <c r="C29" s="13" t="str">
        <f t="shared" si="0"/>
        <v/>
      </c>
      <c r="D29" s="14" t="str">
        <f t="shared" si="1"/>
        <v/>
      </c>
      <c r="E29" s="14" t="str">
        <f t="shared" si="2"/>
        <v/>
      </c>
      <c r="F29" s="20"/>
      <c r="G29" s="1" t="str">
        <f t="shared" si="8"/>
        <v/>
      </c>
      <c r="H29" s="1" t="str">
        <f t="shared" si="9"/>
        <v/>
      </c>
      <c r="I29" s="1" t="str">
        <f t="shared" si="10"/>
        <v/>
      </c>
      <c r="J29" s="21" t="str">
        <f t="shared" si="6"/>
        <v/>
      </c>
    </row>
    <row r="30" spans="1:10" ht="16.5" customHeight="1" x14ac:dyDescent="0.25">
      <c r="A30" s="12" t="str">
        <f t="shared" si="7"/>
        <v/>
      </c>
      <c r="B30" s="11"/>
      <c r="C30" s="13" t="str">
        <f t="shared" si="0"/>
        <v/>
      </c>
      <c r="D30" s="14" t="str">
        <f t="shared" si="1"/>
        <v/>
      </c>
      <c r="E30" s="14" t="str">
        <f t="shared" si="2"/>
        <v/>
      </c>
      <c r="F30" s="20"/>
      <c r="G30" s="1" t="str">
        <f t="shared" si="8"/>
        <v/>
      </c>
      <c r="H30" s="1" t="str">
        <f t="shared" si="9"/>
        <v/>
      </c>
      <c r="I30" s="1" t="str">
        <f t="shared" si="10"/>
        <v/>
      </c>
      <c r="J30" s="21" t="str">
        <f t="shared" si="6"/>
        <v/>
      </c>
    </row>
    <row r="31" spans="1:10" ht="16.5" customHeight="1" x14ac:dyDescent="0.25">
      <c r="A31" s="12" t="str">
        <f t="shared" si="7"/>
        <v/>
      </c>
      <c r="B31" s="11"/>
      <c r="C31" s="13" t="str">
        <f t="shared" si="0"/>
        <v/>
      </c>
      <c r="D31" s="14" t="str">
        <f t="shared" si="1"/>
        <v/>
      </c>
      <c r="E31" s="14" t="str">
        <f t="shared" si="2"/>
        <v/>
      </c>
      <c r="F31" s="20"/>
      <c r="G31" s="1" t="str">
        <f t="shared" si="8"/>
        <v/>
      </c>
      <c r="H31" s="1" t="str">
        <f t="shared" si="9"/>
        <v/>
      </c>
      <c r="I31" s="1" t="str">
        <f t="shared" si="10"/>
        <v/>
      </c>
      <c r="J31" s="21" t="str">
        <f t="shared" si="6"/>
        <v/>
      </c>
    </row>
    <row r="35" spans="2:5" x14ac:dyDescent="0.25">
      <c r="B35" s="24" t="s">
        <v>527</v>
      </c>
      <c r="C35" s="24"/>
      <c r="D35" s="24" t="s">
        <v>528</v>
      </c>
      <c r="E35" s="24">
        <v>2</v>
      </c>
    </row>
  </sheetData>
  <sheetProtection selectLockedCells="1"/>
  <mergeCells count="3">
    <mergeCell ref="A2:F2"/>
    <mergeCell ref="A3:F3"/>
    <mergeCell ref="A4:E4"/>
  </mergeCells>
  <conditionalFormatting sqref="B10:B15">
    <cfRule type="cellIs" dxfId="31" priority="3" stopIfTrue="1" operator="equal">
      <formula>0</formula>
    </cfRule>
  </conditionalFormatting>
  <conditionalFormatting sqref="B16:B22">
    <cfRule type="cellIs" dxfId="29" priority="2" stopIfTrue="1" operator="equal">
      <formula>0</formula>
    </cfRule>
  </conditionalFormatting>
  <conditionalFormatting sqref="B23:B31">
    <cfRule type="cellIs" dxfId="27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Footer>&amp;L&amp;"Arial,Cursiva"&amp;8inscripciones &amp;C&amp;"Times New Roman,Normal"- DEPORTE OLÍMPICO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35"/>
  <sheetViews>
    <sheetView showGridLines="0" zoomScale="80" zoomScaleNormal="80" zoomScaleSheetLayoutView="100" workbookViewId="0">
      <selection activeCell="B10" sqref="B10"/>
    </sheetView>
  </sheetViews>
  <sheetFormatPr baseColWidth="10" defaultColWidth="11.44140625" defaultRowHeight="13.2" x14ac:dyDescent="0.25"/>
  <cols>
    <col min="1" max="1" width="3.6640625" style="1" customWidth="1"/>
    <col min="2" max="2" width="7.109375" style="1" customWidth="1"/>
    <col min="3" max="5" width="17.6640625" style="1" customWidth="1"/>
    <col min="6" max="6" width="2" style="1" customWidth="1"/>
    <col min="7" max="7" width="11.33203125" style="1" bestFit="1" customWidth="1"/>
    <col min="8" max="8" width="12.109375" style="1" bestFit="1" customWidth="1"/>
    <col min="9" max="9" width="6.5546875" style="1" bestFit="1" customWidth="1"/>
    <col min="10" max="10" width="11.44140625" style="21" customWidth="1"/>
    <col min="11" max="12" width="11.44140625" style="1" customWidth="1"/>
    <col min="13" max="13" width="4.6640625" style="1" customWidth="1"/>
    <col min="14" max="23" width="11.44140625" style="1" customWidth="1"/>
    <col min="24" max="16384" width="11.44140625" style="1"/>
  </cols>
  <sheetData>
    <row r="1" spans="1:11" ht="7.5" customHeight="1" x14ac:dyDescent="0.25"/>
    <row r="2" spans="1:11" ht="18.75" customHeight="1" x14ac:dyDescent="0.3">
      <c r="A2" s="40" t="s">
        <v>534</v>
      </c>
      <c r="B2" s="40"/>
      <c r="C2" s="40"/>
      <c r="D2" s="40"/>
      <c r="E2" s="40"/>
      <c r="F2" s="40"/>
    </row>
    <row r="3" spans="1:11" ht="18.75" customHeight="1" x14ac:dyDescent="0.3">
      <c r="A3" s="30" t="s">
        <v>338</v>
      </c>
      <c r="B3" s="30"/>
      <c r="C3" s="30"/>
      <c r="D3" s="30"/>
      <c r="E3" s="30"/>
      <c r="F3" s="30"/>
      <c r="J3" s="22">
        <f>SUM(J10:J195)</f>
        <v>0</v>
      </c>
      <c r="K3" s="20" t="s">
        <v>4</v>
      </c>
    </row>
    <row r="4" spans="1:11" ht="18.75" customHeight="1" x14ac:dyDescent="0.25">
      <c r="A4" s="41" t="s">
        <v>525</v>
      </c>
      <c r="B4" s="42"/>
      <c r="C4" s="42"/>
      <c r="D4" s="42"/>
      <c r="E4" s="43"/>
      <c r="F4" s="20"/>
    </row>
    <row r="5" spans="1:11" ht="6" customHeight="1" x14ac:dyDescent="0.25">
      <c r="C5" s="8"/>
      <c r="D5" s="7"/>
      <c r="E5" s="7"/>
    </row>
    <row r="6" spans="1:11" x14ac:dyDescent="0.25">
      <c r="C6" s="1" t="s">
        <v>532</v>
      </c>
      <c r="D6" s="1" t="s">
        <v>176</v>
      </c>
    </row>
    <row r="8" spans="1:11" ht="18" customHeight="1" x14ac:dyDescent="0.25">
      <c r="B8" s="4" t="s">
        <v>3</v>
      </c>
      <c r="C8" s="6" t="s">
        <v>1</v>
      </c>
      <c r="D8" s="4" t="s">
        <v>2</v>
      </c>
      <c r="E8" s="4" t="s">
        <v>0</v>
      </c>
      <c r="J8" s="23" t="s">
        <v>418</v>
      </c>
    </row>
    <row r="9" spans="1:11" ht="7.5" customHeight="1" x14ac:dyDescent="0.25">
      <c r="B9" s="2"/>
      <c r="C9" s="3"/>
      <c r="D9" s="5"/>
      <c r="E9" s="5"/>
    </row>
    <row r="10" spans="1:11" ht="16.5" customHeight="1" x14ac:dyDescent="0.25">
      <c r="A10" s="12" t="str">
        <f>IF(ISBLANK(B10),"",1)</f>
        <v/>
      </c>
      <c r="B10" s="11"/>
      <c r="C10" s="13" t="str">
        <f t="shared" ref="C10:C31" si="0">IF(ISBLANK(B10),"",VLOOKUP(B10,jugadores,2,0))</f>
        <v/>
      </c>
      <c r="D10" s="14" t="str">
        <f t="shared" ref="D10:D31" si="1">IF(ISBLANK(B10),"",VLOOKUP(B10,jugadores,3,0))</f>
        <v/>
      </c>
      <c r="E10" s="14" t="str">
        <f t="shared" ref="E10:E31" si="2">IF(ISBLANK(B10),"",VLOOKUP(B10,jugadores,4,0))</f>
        <v/>
      </c>
      <c r="F10" s="20"/>
      <c r="G10" s="1" t="str">
        <f t="shared" ref="G10:G24" si="3">IF(ISBLANK(B10),"",VLOOKUP(B10,jugadores,22,0))</f>
        <v/>
      </c>
      <c r="H10" s="1" t="str">
        <f t="shared" ref="H10:H24" si="4">IF(ISBLANK(B10),"",VLOOKUP(B10,jugadores,21,0))</f>
        <v/>
      </c>
      <c r="I10" s="1" t="str">
        <f t="shared" ref="I10:I24" si="5">IF(ISBLANK(B10),"",VLOOKUP(B10,jugadores,6,0))</f>
        <v/>
      </c>
      <c r="J10" s="21" t="str">
        <f t="shared" ref="J10:J31" si="6">IFERROR(IF(B10&gt;0,15,""),"")</f>
        <v/>
      </c>
    </row>
    <row r="11" spans="1:11" ht="16.5" customHeight="1" x14ac:dyDescent="0.25">
      <c r="A11" s="12" t="str">
        <f t="shared" ref="A11:A31" si="7">IF(ISBLANK(B11),"",1)</f>
        <v/>
      </c>
      <c r="B11" s="11"/>
      <c r="C11" s="13" t="str">
        <f t="shared" si="0"/>
        <v/>
      </c>
      <c r="D11" s="14" t="str">
        <f t="shared" si="1"/>
        <v/>
      </c>
      <c r="E11" s="14" t="str">
        <f t="shared" si="2"/>
        <v/>
      </c>
      <c r="F11" s="20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21" t="str">
        <f t="shared" si="6"/>
        <v/>
      </c>
    </row>
    <row r="12" spans="1:11" ht="16.5" customHeight="1" x14ac:dyDescent="0.25">
      <c r="A12" s="12" t="str">
        <f t="shared" si="7"/>
        <v/>
      </c>
      <c r="B12" s="11"/>
      <c r="C12" s="13" t="str">
        <f t="shared" si="0"/>
        <v/>
      </c>
      <c r="D12" s="14" t="str">
        <f t="shared" si="1"/>
        <v/>
      </c>
      <c r="E12" s="14" t="str">
        <f t="shared" si="2"/>
        <v/>
      </c>
      <c r="F12" s="20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21" t="str">
        <f t="shared" si="6"/>
        <v/>
      </c>
    </row>
    <row r="13" spans="1:11" ht="16.5" customHeight="1" x14ac:dyDescent="0.25">
      <c r="A13" s="12" t="str">
        <f t="shared" si="7"/>
        <v/>
      </c>
      <c r="B13" s="11"/>
      <c r="C13" s="13" t="str">
        <f t="shared" si="0"/>
        <v/>
      </c>
      <c r="D13" s="14" t="str">
        <f t="shared" si="1"/>
        <v/>
      </c>
      <c r="E13" s="14" t="str">
        <f t="shared" si="2"/>
        <v/>
      </c>
      <c r="F13" s="20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21" t="str">
        <f t="shared" si="6"/>
        <v/>
      </c>
    </row>
    <row r="14" spans="1:11" ht="16.5" customHeight="1" x14ac:dyDescent="0.25">
      <c r="A14" s="12" t="str">
        <f t="shared" si="7"/>
        <v/>
      </c>
      <c r="B14" s="11"/>
      <c r="C14" s="13" t="str">
        <f t="shared" si="0"/>
        <v/>
      </c>
      <c r="D14" s="14" t="str">
        <f t="shared" si="1"/>
        <v/>
      </c>
      <c r="E14" s="14" t="str">
        <f t="shared" si="2"/>
        <v/>
      </c>
      <c r="F14" s="20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21" t="str">
        <f t="shared" si="6"/>
        <v/>
      </c>
    </row>
    <row r="15" spans="1:11" ht="16.5" customHeight="1" x14ac:dyDescent="0.25">
      <c r="A15" s="12" t="str">
        <f t="shared" si="7"/>
        <v/>
      </c>
      <c r="B15" s="11"/>
      <c r="C15" s="13" t="str">
        <f t="shared" si="0"/>
        <v/>
      </c>
      <c r="D15" s="14" t="str">
        <f t="shared" si="1"/>
        <v/>
      </c>
      <c r="E15" s="14" t="str">
        <f t="shared" si="2"/>
        <v/>
      </c>
      <c r="F15" s="20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21" t="str">
        <f t="shared" si="6"/>
        <v/>
      </c>
    </row>
    <row r="16" spans="1:11" ht="16.5" customHeight="1" x14ac:dyDescent="0.25">
      <c r="A16" s="12" t="str">
        <f t="shared" si="7"/>
        <v/>
      </c>
      <c r="B16" s="11"/>
      <c r="C16" s="13" t="str">
        <f t="shared" si="0"/>
        <v/>
      </c>
      <c r="D16" s="14" t="str">
        <f t="shared" si="1"/>
        <v/>
      </c>
      <c r="E16" s="14" t="str">
        <f t="shared" si="2"/>
        <v/>
      </c>
      <c r="F16" s="20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21" t="str">
        <f t="shared" si="6"/>
        <v/>
      </c>
    </row>
    <row r="17" spans="1:10" ht="16.5" customHeight="1" x14ac:dyDescent="0.25">
      <c r="A17" s="12" t="str">
        <f t="shared" si="7"/>
        <v/>
      </c>
      <c r="B17" s="11"/>
      <c r="C17" s="13" t="str">
        <f t="shared" si="0"/>
        <v/>
      </c>
      <c r="D17" s="14" t="str">
        <f t="shared" si="1"/>
        <v/>
      </c>
      <c r="E17" s="14" t="str">
        <f t="shared" si="2"/>
        <v/>
      </c>
      <c r="F17" s="20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21" t="str">
        <f t="shared" si="6"/>
        <v/>
      </c>
    </row>
    <row r="18" spans="1:10" ht="16.5" customHeight="1" x14ac:dyDescent="0.25">
      <c r="A18" s="12" t="str">
        <f t="shared" si="7"/>
        <v/>
      </c>
      <c r="B18" s="11"/>
      <c r="C18" s="13" t="str">
        <f t="shared" si="0"/>
        <v/>
      </c>
      <c r="D18" s="14" t="str">
        <f t="shared" si="1"/>
        <v/>
      </c>
      <c r="E18" s="14" t="str">
        <f t="shared" si="2"/>
        <v/>
      </c>
      <c r="F18" s="20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21" t="str">
        <f t="shared" si="6"/>
        <v/>
      </c>
    </row>
    <row r="19" spans="1:10" ht="16.5" customHeight="1" x14ac:dyDescent="0.25">
      <c r="A19" s="12" t="str">
        <f t="shared" si="7"/>
        <v/>
      </c>
      <c r="B19" s="11"/>
      <c r="C19" s="13" t="str">
        <f t="shared" si="0"/>
        <v/>
      </c>
      <c r="D19" s="14" t="str">
        <f t="shared" si="1"/>
        <v/>
      </c>
      <c r="E19" s="14" t="str">
        <f t="shared" si="2"/>
        <v/>
      </c>
      <c r="F19" s="20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21" t="str">
        <f t="shared" si="6"/>
        <v/>
      </c>
    </row>
    <row r="20" spans="1:10" ht="16.5" customHeight="1" x14ac:dyDescent="0.25">
      <c r="A20" s="12" t="str">
        <f t="shared" si="7"/>
        <v/>
      </c>
      <c r="B20" s="11"/>
      <c r="C20" s="13" t="str">
        <f t="shared" si="0"/>
        <v/>
      </c>
      <c r="D20" s="14" t="str">
        <f t="shared" si="1"/>
        <v/>
      </c>
      <c r="E20" s="14" t="str">
        <f t="shared" si="2"/>
        <v/>
      </c>
      <c r="F20" s="20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21" t="str">
        <f t="shared" si="6"/>
        <v/>
      </c>
    </row>
    <row r="21" spans="1:10" ht="16.5" customHeight="1" x14ac:dyDescent="0.25">
      <c r="A21" s="12" t="str">
        <f t="shared" si="7"/>
        <v/>
      </c>
      <c r="B21" s="11"/>
      <c r="C21" s="13" t="str">
        <f t="shared" si="0"/>
        <v/>
      </c>
      <c r="D21" s="14" t="str">
        <f t="shared" si="1"/>
        <v/>
      </c>
      <c r="E21" s="14" t="str">
        <f t="shared" si="2"/>
        <v/>
      </c>
      <c r="F21" s="20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21" t="str">
        <f t="shared" si="6"/>
        <v/>
      </c>
    </row>
    <row r="22" spans="1:10" ht="16.5" customHeight="1" x14ac:dyDescent="0.25">
      <c r="A22" s="12" t="str">
        <f t="shared" si="7"/>
        <v/>
      </c>
      <c r="B22" s="11"/>
      <c r="C22" s="13" t="str">
        <f t="shared" si="0"/>
        <v/>
      </c>
      <c r="D22" s="14" t="str">
        <f t="shared" si="1"/>
        <v/>
      </c>
      <c r="E22" s="14" t="str">
        <f t="shared" si="2"/>
        <v/>
      </c>
      <c r="F22" s="20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21" t="str">
        <f t="shared" si="6"/>
        <v/>
      </c>
    </row>
    <row r="23" spans="1:10" ht="16.5" customHeight="1" x14ac:dyDescent="0.25">
      <c r="A23" s="12" t="str">
        <f t="shared" si="7"/>
        <v/>
      </c>
      <c r="B23" s="11"/>
      <c r="C23" s="13" t="str">
        <f t="shared" si="0"/>
        <v/>
      </c>
      <c r="D23" s="14" t="str">
        <f t="shared" si="1"/>
        <v/>
      </c>
      <c r="E23" s="14" t="str">
        <f t="shared" si="2"/>
        <v/>
      </c>
      <c r="F23" s="20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21" t="str">
        <f t="shared" si="6"/>
        <v/>
      </c>
    </row>
    <row r="24" spans="1:10" ht="16.5" customHeight="1" x14ac:dyDescent="0.25">
      <c r="A24" s="12" t="str">
        <f t="shared" si="7"/>
        <v/>
      </c>
      <c r="B24" s="11"/>
      <c r="C24" s="13" t="str">
        <f t="shared" si="0"/>
        <v/>
      </c>
      <c r="D24" s="14" t="str">
        <f t="shared" si="1"/>
        <v/>
      </c>
      <c r="E24" s="14" t="str">
        <f t="shared" si="2"/>
        <v/>
      </c>
      <c r="F24" s="20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21" t="str">
        <f t="shared" si="6"/>
        <v/>
      </c>
    </row>
    <row r="25" spans="1:10" ht="16.5" customHeight="1" x14ac:dyDescent="0.25">
      <c r="A25" s="12" t="str">
        <f t="shared" si="7"/>
        <v/>
      </c>
      <c r="B25" s="11"/>
      <c r="C25" s="13" t="str">
        <f t="shared" si="0"/>
        <v/>
      </c>
      <c r="D25" s="14" t="str">
        <f t="shared" si="1"/>
        <v/>
      </c>
      <c r="E25" s="14" t="str">
        <f t="shared" si="2"/>
        <v/>
      </c>
      <c r="F25" s="20"/>
      <c r="G25" s="1" t="str">
        <f t="shared" ref="G25:G32" si="8">IF(ISBLANK(B25),"",VLOOKUP(B25,jugadores,22,0))</f>
        <v/>
      </c>
      <c r="H25" s="1" t="str">
        <f t="shared" ref="H25:H32" si="9">IF(ISBLANK(B25),"",VLOOKUP(B25,jugadores,21,0))</f>
        <v/>
      </c>
      <c r="I25" s="1" t="str">
        <f t="shared" ref="I25:I32" si="10">IF(ISBLANK(B25),"",VLOOKUP(B25,jugadores,6,0))</f>
        <v/>
      </c>
      <c r="J25" s="21" t="str">
        <f t="shared" si="6"/>
        <v/>
      </c>
    </row>
    <row r="26" spans="1:10" ht="16.5" customHeight="1" x14ac:dyDescent="0.25">
      <c r="A26" s="12" t="str">
        <f t="shared" si="7"/>
        <v/>
      </c>
      <c r="B26" s="11"/>
      <c r="C26" s="13" t="str">
        <f t="shared" si="0"/>
        <v/>
      </c>
      <c r="D26" s="14" t="str">
        <f t="shared" si="1"/>
        <v/>
      </c>
      <c r="E26" s="14" t="str">
        <f t="shared" si="2"/>
        <v/>
      </c>
      <c r="F26" s="20"/>
      <c r="G26" s="1" t="str">
        <f t="shared" si="8"/>
        <v/>
      </c>
      <c r="H26" s="1" t="str">
        <f t="shared" si="9"/>
        <v/>
      </c>
      <c r="I26" s="1" t="str">
        <f t="shared" si="10"/>
        <v/>
      </c>
      <c r="J26" s="21" t="str">
        <f t="shared" si="6"/>
        <v/>
      </c>
    </row>
    <row r="27" spans="1:10" ht="16.5" customHeight="1" x14ac:dyDescent="0.25">
      <c r="A27" s="12" t="str">
        <f t="shared" si="7"/>
        <v/>
      </c>
      <c r="B27" s="11"/>
      <c r="C27" s="13" t="str">
        <f t="shared" si="0"/>
        <v/>
      </c>
      <c r="D27" s="14" t="str">
        <f t="shared" si="1"/>
        <v/>
      </c>
      <c r="E27" s="14" t="str">
        <f t="shared" si="2"/>
        <v/>
      </c>
      <c r="F27" s="20"/>
      <c r="G27" s="1" t="str">
        <f t="shared" si="8"/>
        <v/>
      </c>
      <c r="H27" s="1" t="str">
        <f t="shared" si="9"/>
        <v/>
      </c>
      <c r="I27" s="1" t="str">
        <f t="shared" si="10"/>
        <v/>
      </c>
      <c r="J27" s="21" t="str">
        <f t="shared" si="6"/>
        <v/>
      </c>
    </row>
    <row r="28" spans="1:10" ht="16.5" customHeight="1" x14ac:dyDescent="0.25">
      <c r="A28" s="12" t="str">
        <f t="shared" si="7"/>
        <v/>
      </c>
      <c r="B28" s="11"/>
      <c r="C28" s="13" t="str">
        <f t="shared" si="0"/>
        <v/>
      </c>
      <c r="D28" s="14" t="str">
        <f t="shared" si="1"/>
        <v/>
      </c>
      <c r="E28" s="14" t="str">
        <f t="shared" si="2"/>
        <v/>
      </c>
      <c r="F28" s="20"/>
      <c r="G28" s="1" t="str">
        <f t="shared" si="8"/>
        <v/>
      </c>
      <c r="H28" s="1" t="str">
        <f t="shared" si="9"/>
        <v/>
      </c>
      <c r="I28" s="1" t="str">
        <f t="shared" si="10"/>
        <v/>
      </c>
      <c r="J28" s="21" t="str">
        <f t="shared" si="6"/>
        <v/>
      </c>
    </row>
    <row r="29" spans="1:10" ht="16.5" customHeight="1" x14ac:dyDescent="0.25">
      <c r="A29" s="12" t="str">
        <f t="shared" si="7"/>
        <v/>
      </c>
      <c r="B29" s="11"/>
      <c r="C29" s="13" t="str">
        <f t="shared" si="0"/>
        <v/>
      </c>
      <c r="D29" s="14" t="str">
        <f t="shared" si="1"/>
        <v/>
      </c>
      <c r="E29" s="14" t="str">
        <f t="shared" si="2"/>
        <v/>
      </c>
      <c r="F29" s="20"/>
      <c r="G29" s="1" t="str">
        <f t="shared" si="8"/>
        <v/>
      </c>
      <c r="H29" s="1" t="str">
        <f t="shared" si="9"/>
        <v/>
      </c>
      <c r="I29" s="1" t="str">
        <f t="shared" si="10"/>
        <v/>
      </c>
      <c r="J29" s="21" t="str">
        <f t="shared" si="6"/>
        <v/>
      </c>
    </row>
    <row r="30" spans="1:10" ht="16.5" customHeight="1" x14ac:dyDescent="0.25">
      <c r="A30" s="12" t="str">
        <f t="shared" si="7"/>
        <v/>
      </c>
      <c r="B30" s="11"/>
      <c r="C30" s="13" t="str">
        <f t="shared" si="0"/>
        <v/>
      </c>
      <c r="D30" s="14" t="str">
        <f t="shared" si="1"/>
        <v/>
      </c>
      <c r="E30" s="14" t="str">
        <f t="shared" si="2"/>
        <v/>
      </c>
      <c r="F30" s="20"/>
      <c r="G30" s="1" t="str">
        <f t="shared" si="8"/>
        <v/>
      </c>
      <c r="H30" s="1" t="str">
        <f t="shared" si="9"/>
        <v/>
      </c>
      <c r="I30" s="1" t="str">
        <f t="shared" si="10"/>
        <v/>
      </c>
      <c r="J30" s="21" t="str">
        <f t="shared" si="6"/>
        <v/>
      </c>
    </row>
    <row r="31" spans="1:10" ht="16.5" customHeight="1" x14ac:dyDescent="0.25">
      <c r="A31" s="12" t="str">
        <f t="shared" si="7"/>
        <v/>
      </c>
      <c r="B31" s="11"/>
      <c r="C31" s="13" t="str">
        <f t="shared" si="0"/>
        <v/>
      </c>
      <c r="D31" s="14" t="str">
        <f t="shared" si="1"/>
        <v/>
      </c>
      <c r="E31" s="14" t="str">
        <f t="shared" si="2"/>
        <v/>
      </c>
      <c r="F31" s="20"/>
      <c r="G31" s="1" t="str">
        <f t="shared" si="8"/>
        <v/>
      </c>
      <c r="H31" s="1" t="str">
        <f t="shared" si="9"/>
        <v/>
      </c>
      <c r="I31" s="1" t="str">
        <f t="shared" si="10"/>
        <v/>
      </c>
      <c r="J31" s="21" t="str">
        <f t="shared" si="6"/>
        <v/>
      </c>
    </row>
    <row r="32" spans="1:10" ht="16.5" customHeight="1" x14ac:dyDescent="0.25">
      <c r="G32" s="1" t="str">
        <f t="shared" si="8"/>
        <v/>
      </c>
      <c r="H32" s="1" t="str">
        <f t="shared" si="9"/>
        <v/>
      </c>
      <c r="I32" s="1" t="str">
        <f t="shared" si="10"/>
        <v/>
      </c>
      <c r="J32" s="21" t="str">
        <f t="shared" ref="J32" si="11">IFERROR(IF(B32&gt;0,15,""),"")</f>
        <v/>
      </c>
    </row>
    <row r="35" spans="1:5" x14ac:dyDescent="0.25">
      <c r="A35" s="24"/>
      <c r="B35" s="24" t="s">
        <v>527</v>
      </c>
      <c r="C35" s="24"/>
      <c r="D35" s="24" t="s">
        <v>528</v>
      </c>
      <c r="E35" s="24">
        <v>2</v>
      </c>
    </row>
  </sheetData>
  <sheetProtection selectLockedCells="1"/>
  <mergeCells count="3">
    <mergeCell ref="A2:F2"/>
    <mergeCell ref="A3:F3"/>
    <mergeCell ref="A4:E4"/>
  </mergeCells>
  <conditionalFormatting sqref="B10:B15">
    <cfRule type="cellIs" dxfId="25" priority="3" stopIfTrue="1" operator="equal">
      <formula>0</formula>
    </cfRule>
  </conditionalFormatting>
  <conditionalFormatting sqref="B16:B22">
    <cfRule type="cellIs" dxfId="23" priority="2" stopIfTrue="1" operator="equal">
      <formula>0</formula>
    </cfRule>
  </conditionalFormatting>
  <conditionalFormatting sqref="B23:B31">
    <cfRule type="cellIs" dxfId="21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Footer>&amp;L&amp;"Arial,Cursiva"&amp;8Inscripciones  &amp;C&amp;"Times New Roman,Normal"- DEPORTE OLÍMPICO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35"/>
  <sheetViews>
    <sheetView showGridLines="0" zoomScale="80" zoomScaleNormal="80" zoomScaleSheetLayoutView="100" workbookViewId="0">
      <selection activeCell="B10" sqref="B10"/>
    </sheetView>
  </sheetViews>
  <sheetFormatPr baseColWidth="10" defaultColWidth="11.44140625" defaultRowHeight="13.2" x14ac:dyDescent="0.25"/>
  <cols>
    <col min="1" max="1" width="3.6640625" style="1" customWidth="1"/>
    <col min="2" max="2" width="7.109375" style="1" customWidth="1"/>
    <col min="3" max="5" width="17.6640625" style="1" customWidth="1"/>
    <col min="6" max="6" width="2" style="1" customWidth="1"/>
    <col min="7" max="7" width="11.33203125" style="1" bestFit="1" customWidth="1"/>
    <col min="8" max="8" width="12.109375" style="1" bestFit="1" customWidth="1"/>
    <col min="9" max="9" width="6.5546875" style="1" bestFit="1" customWidth="1"/>
    <col min="10" max="10" width="11.44140625" style="21" customWidth="1"/>
    <col min="11" max="12" width="11.44140625" style="1" customWidth="1"/>
    <col min="13" max="13" width="4.6640625" style="1" customWidth="1"/>
    <col min="14" max="23" width="11.44140625" style="1" customWidth="1"/>
    <col min="24" max="16384" width="11.44140625" style="1"/>
  </cols>
  <sheetData>
    <row r="1" spans="1:11" ht="7.5" customHeight="1" x14ac:dyDescent="0.25"/>
    <row r="2" spans="1:11" ht="18.75" customHeight="1" x14ac:dyDescent="0.3">
      <c r="A2" s="40" t="s">
        <v>534</v>
      </c>
      <c r="B2" s="40"/>
      <c r="C2" s="40"/>
      <c r="D2" s="40"/>
      <c r="E2" s="40"/>
      <c r="F2" s="40"/>
    </row>
    <row r="3" spans="1:11" ht="18.75" customHeight="1" x14ac:dyDescent="0.3">
      <c r="A3" s="30" t="s">
        <v>338</v>
      </c>
      <c r="B3" s="30"/>
      <c r="C3" s="30"/>
      <c r="D3" s="30"/>
      <c r="E3" s="30"/>
      <c r="F3" s="30"/>
      <c r="J3" s="22">
        <f>SUM(J10:J195)</f>
        <v>0</v>
      </c>
      <c r="K3" s="20" t="s">
        <v>4</v>
      </c>
    </row>
    <row r="4" spans="1:11" ht="18.75" customHeight="1" x14ac:dyDescent="0.25">
      <c r="A4" s="41" t="s">
        <v>535</v>
      </c>
      <c r="B4" s="42"/>
      <c r="C4" s="42"/>
      <c r="D4" s="42"/>
      <c r="E4" s="43"/>
      <c r="F4" s="20"/>
    </row>
    <row r="5" spans="1:11" ht="6" customHeight="1" x14ac:dyDescent="0.25">
      <c r="C5" s="8"/>
      <c r="D5" s="7"/>
      <c r="E5" s="7"/>
    </row>
    <row r="6" spans="1:11" x14ac:dyDescent="0.25">
      <c r="C6" s="1" t="s">
        <v>532</v>
      </c>
      <c r="D6" s="1" t="s">
        <v>176</v>
      </c>
    </row>
    <row r="8" spans="1:11" ht="18" customHeight="1" x14ac:dyDescent="0.25">
      <c r="B8" s="4" t="s">
        <v>3</v>
      </c>
      <c r="C8" s="6" t="s">
        <v>1</v>
      </c>
      <c r="D8" s="4" t="s">
        <v>2</v>
      </c>
      <c r="E8" s="4" t="s">
        <v>0</v>
      </c>
      <c r="J8" s="23" t="s">
        <v>418</v>
      </c>
    </row>
    <row r="9" spans="1:11" ht="7.5" customHeight="1" x14ac:dyDescent="0.25">
      <c r="B9" s="2"/>
      <c r="C9" s="3"/>
      <c r="D9" s="5"/>
      <c r="E9" s="5"/>
    </row>
    <row r="10" spans="1:11" ht="16.5" customHeight="1" x14ac:dyDescent="0.25">
      <c r="A10" s="12" t="str">
        <f>IF(ISBLANK(B10),"",1)</f>
        <v/>
      </c>
      <c r="B10" s="11"/>
      <c r="C10" s="13" t="str">
        <f t="shared" ref="C10:C31" si="0">IF(ISBLANK(B10),"",VLOOKUP(B10,jugadores,2,0))</f>
        <v/>
      </c>
      <c r="D10" s="14" t="str">
        <f t="shared" ref="D10:D31" si="1">IF(ISBLANK(B10),"",VLOOKUP(B10,jugadores,3,0))</f>
        <v/>
      </c>
      <c r="E10" s="14" t="str">
        <f t="shared" ref="E10:E31" si="2">IF(ISBLANK(B10),"",VLOOKUP(B10,jugadores,4,0))</f>
        <v/>
      </c>
      <c r="F10" s="20"/>
      <c r="G10" s="1" t="str">
        <f t="shared" ref="G10:G32" si="3">IF(ISBLANK(B10),"",VLOOKUP(B10,jugadores,22,0))</f>
        <v/>
      </c>
      <c r="H10" s="1" t="str">
        <f t="shared" ref="H10:H32" si="4">IF(ISBLANK(B10),"",VLOOKUP(B10,jugadores,21,0))</f>
        <v/>
      </c>
      <c r="I10" s="1" t="str">
        <f t="shared" ref="I10:I32" si="5">IF(ISBLANK(B10),"",VLOOKUP(B10,jugadores,6,0))</f>
        <v/>
      </c>
      <c r="J10" s="21" t="str">
        <f t="shared" ref="J10:J32" si="6">IFERROR(IF(B10&gt;0,15,""),"")</f>
        <v/>
      </c>
    </row>
    <row r="11" spans="1:11" ht="16.5" customHeight="1" x14ac:dyDescent="0.25">
      <c r="A11" s="12" t="str">
        <f t="shared" ref="A11:A31" si="7">IF(ISBLANK(B11),"",1)</f>
        <v/>
      </c>
      <c r="B11" s="11"/>
      <c r="C11" s="13" t="str">
        <f t="shared" si="0"/>
        <v/>
      </c>
      <c r="D11" s="14" t="str">
        <f t="shared" si="1"/>
        <v/>
      </c>
      <c r="E11" s="14" t="str">
        <f t="shared" si="2"/>
        <v/>
      </c>
      <c r="F11" s="20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21" t="str">
        <f t="shared" si="6"/>
        <v/>
      </c>
    </row>
    <row r="12" spans="1:11" ht="16.5" customHeight="1" x14ac:dyDescent="0.25">
      <c r="A12" s="12" t="str">
        <f t="shared" si="7"/>
        <v/>
      </c>
      <c r="B12" s="11"/>
      <c r="C12" s="13" t="str">
        <f t="shared" si="0"/>
        <v/>
      </c>
      <c r="D12" s="14" t="str">
        <f t="shared" si="1"/>
        <v/>
      </c>
      <c r="E12" s="14" t="str">
        <f t="shared" si="2"/>
        <v/>
      </c>
      <c r="F12" s="20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21" t="str">
        <f t="shared" si="6"/>
        <v/>
      </c>
    </row>
    <row r="13" spans="1:11" ht="16.5" customHeight="1" x14ac:dyDescent="0.25">
      <c r="A13" s="12" t="str">
        <f t="shared" si="7"/>
        <v/>
      </c>
      <c r="B13" s="11"/>
      <c r="C13" s="13" t="str">
        <f t="shared" si="0"/>
        <v/>
      </c>
      <c r="D13" s="14" t="str">
        <f t="shared" si="1"/>
        <v/>
      </c>
      <c r="E13" s="14" t="str">
        <f t="shared" si="2"/>
        <v/>
      </c>
      <c r="F13" s="20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21" t="str">
        <f t="shared" si="6"/>
        <v/>
      </c>
    </row>
    <row r="14" spans="1:11" ht="16.5" customHeight="1" x14ac:dyDescent="0.25">
      <c r="A14" s="12" t="str">
        <f t="shared" si="7"/>
        <v/>
      </c>
      <c r="B14" s="11"/>
      <c r="C14" s="13" t="str">
        <f t="shared" si="0"/>
        <v/>
      </c>
      <c r="D14" s="14" t="str">
        <f t="shared" si="1"/>
        <v/>
      </c>
      <c r="E14" s="14" t="str">
        <f t="shared" si="2"/>
        <v/>
      </c>
      <c r="F14" s="20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21" t="str">
        <f t="shared" si="6"/>
        <v/>
      </c>
    </row>
    <row r="15" spans="1:11" ht="16.5" customHeight="1" x14ac:dyDescent="0.25">
      <c r="A15" s="12" t="str">
        <f t="shared" si="7"/>
        <v/>
      </c>
      <c r="B15" s="11"/>
      <c r="C15" s="13" t="str">
        <f t="shared" si="0"/>
        <v/>
      </c>
      <c r="D15" s="14" t="str">
        <f t="shared" si="1"/>
        <v/>
      </c>
      <c r="E15" s="14" t="str">
        <f t="shared" si="2"/>
        <v/>
      </c>
      <c r="F15" s="20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21" t="str">
        <f t="shared" si="6"/>
        <v/>
      </c>
    </row>
    <row r="16" spans="1:11" ht="16.5" customHeight="1" x14ac:dyDescent="0.25">
      <c r="A16" s="12" t="str">
        <f t="shared" si="7"/>
        <v/>
      </c>
      <c r="B16" s="11"/>
      <c r="C16" s="13" t="str">
        <f t="shared" si="0"/>
        <v/>
      </c>
      <c r="D16" s="14" t="str">
        <f t="shared" si="1"/>
        <v/>
      </c>
      <c r="E16" s="14" t="str">
        <f t="shared" si="2"/>
        <v/>
      </c>
      <c r="F16" s="20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21" t="str">
        <f t="shared" si="6"/>
        <v/>
      </c>
    </row>
    <row r="17" spans="1:10" ht="16.5" customHeight="1" x14ac:dyDescent="0.25">
      <c r="A17" s="12" t="str">
        <f t="shared" si="7"/>
        <v/>
      </c>
      <c r="B17" s="11"/>
      <c r="C17" s="13" t="str">
        <f t="shared" si="0"/>
        <v/>
      </c>
      <c r="D17" s="14" t="str">
        <f t="shared" si="1"/>
        <v/>
      </c>
      <c r="E17" s="14" t="str">
        <f t="shared" si="2"/>
        <v/>
      </c>
      <c r="F17" s="20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21" t="str">
        <f t="shared" si="6"/>
        <v/>
      </c>
    </row>
    <row r="18" spans="1:10" ht="16.5" customHeight="1" x14ac:dyDescent="0.25">
      <c r="A18" s="12" t="str">
        <f t="shared" si="7"/>
        <v/>
      </c>
      <c r="B18" s="11"/>
      <c r="C18" s="13" t="str">
        <f t="shared" si="0"/>
        <v/>
      </c>
      <c r="D18" s="14" t="str">
        <f t="shared" si="1"/>
        <v/>
      </c>
      <c r="E18" s="14" t="str">
        <f t="shared" si="2"/>
        <v/>
      </c>
      <c r="F18" s="20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21" t="str">
        <f t="shared" si="6"/>
        <v/>
      </c>
    </row>
    <row r="19" spans="1:10" ht="16.5" customHeight="1" x14ac:dyDescent="0.25">
      <c r="A19" s="12" t="str">
        <f t="shared" si="7"/>
        <v/>
      </c>
      <c r="B19" s="11"/>
      <c r="C19" s="13" t="str">
        <f t="shared" si="0"/>
        <v/>
      </c>
      <c r="D19" s="14" t="str">
        <f t="shared" si="1"/>
        <v/>
      </c>
      <c r="E19" s="14" t="str">
        <f t="shared" si="2"/>
        <v/>
      </c>
      <c r="F19" s="20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21" t="str">
        <f t="shared" si="6"/>
        <v/>
      </c>
    </row>
    <row r="20" spans="1:10" ht="16.5" customHeight="1" x14ac:dyDescent="0.25">
      <c r="A20" s="12" t="str">
        <f t="shared" si="7"/>
        <v/>
      </c>
      <c r="B20" s="11"/>
      <c r="C20" s="13" t="str">
        <f t="shared" si="0"/>
        <v/>
      </c>
      <c r="D20" s="14" t="str">
        <f t="shared" si="1"/>
        <v/>
      </c>
      <c r="E20" s="14" t="str">
        <f t="shared" si="2"/>
        <v/>
      </c>
      <c r="F20" s="20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21" t="str">
        <f t="shared" si="6"/>
        <v/>
      </c>
    </row>
    <row r="21" spans="1:10" ht="16.5" customHeight="1" x14ac:dyDescent="0.25">
      <c r="A21" s="12" t="str">
        <f t="shared" si="7"/>
        <v/>
      </c>
      <c r="B21" s="11"/>
      <c r="C21" s="13" t="str">
        <f t="shared" si="0"/>
        <v/>
      </c>
      <c r="D21" s="14" t="str">
        <f t="shared" si="1"/>
        <v/>
      </c>
      <c r="E21" s="14" t="str">
        <f t="shared" si="2"/>
        <v/>
      </c>
      <c r="F21" s="20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21" t="str">
        <f t="shared" si="6"/>
        <v/>
      </c>
    </row>
    <row r="22" spans="1:10" ht="16.5" customHeight="1" x14ac:dyDescent="0.25">
      <c r="A22" s="12" t="str">
        <f t="shared" si="7"/>
        <v/>
      </c>
      <c r="B22" s="11"/>
      <c r="C22" s="13" t="str">
        <f t="shared" si="0"/>
        <v/>
      </c>
      <c r="D22" s="14" t="str">
        <f t="shared" si="1"/>
        <v/>
      </c>
      <c r="E22" s="14" t="str">
        <f t="shared" si="2"/>
        <v/>
      </c>
      <c r="F22" s="20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21" t="str">
        <f t="shared" si="6"/>
        <v/>
      </c>
    </row>
    <row r="23" spans="1:10" ht="16.5" customHeight="1" x14ac:dyDescent="0.25">
      <c r="A23" s="12" t="str">
        <f t="shared" si="7"/>
        <v/>
      </c>
      <c r="B23" s="11"/>
      <c r="C23" s="13" t="str">
        <f t="shared" si="0"/>
        <v/>
      </c>
      <c r="D23" s="14" t="str">
        <f t="shared" si="1"/>
        <v/>
      </c>
      <c r="E23" s="14" t="str">
        <f t="shared" si="2"/>
        <v/>
      </c>
      <c r="F23" s="20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21" t="str">
        <f t="shared" si="6"/>
        <v/>
      </c>
    </row>
    <row r="24" spans="1:10" ht="16.5" customHeight="1" x14ac:dyDescent="0.25">
      <c r="A24" s="12" t="str">
        <f t="shared" si="7"/>
        <v/>
      </c>
      <c r="B24" s="11"/>
      <c r="C24" s="13" t="str">
        <f t="shared" si="0"/>
        <v/>
      </c>
      <c r="D24" s="14" t="str">
        <f t="shared" si="1"/>
        <v/>
      </c>
      <c r="E24" s="14" t="str">
        <f t="shared" si="2"/>
        <v/>
      </c>
      <c r="F24" s="20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21" t="str">
        <f t="shared" si="6"/>
        <v/>
      </c>
    </row>
    <row r="25" spans="1:10" ht="16.5" customHeight="1" x14ac:dyDescent="0.25">
      <c r="A25" s="12" t="str">
        <f t="shared" si="7"/>
        <v/>
      </c>
      <c r="B25" s="11"/>
      <c r="C25" s="13" t="str">
        <f t="shared" si="0"/>
        <v/>
      </c>
      <c r="D25" s="14" t="str">
        <f t="shared" si="1"/>
        <v/>
      </c>
      <c r="E25" s="14" t="str">
        <f t="shared" si="2"/>
        <v/>
      </c>
      <c r="F25" s="20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21" t="str">
        <f t="shared" si="6"/>
        <v/>
      </c>
    </row>
    <row r="26" spans="1:10" ht="16.5" customHeight="1" x14ac:dyDescent="0.25">
      <c r="A26" s="12" t="str">
        <f t="shared" si="7"/>
        <v/>
      </c>
      <c r="B26" s="11"/>
      <c r="C26" s="13" t="str">
        <f t="shared" si="0"/>
        <v/>
      </c>
      <c r="D26" s="14" t="str">
        <f t="shared" si="1"/>
        <v/>
      </c>
      <c r="E26" s="14" t="str">
        <f t="shared" si="2"/>
        <v/>
      </c>
      <c r="F26" s="20"/>
      <c r="G26" s="1" t="str">
        <f t="shared" si="3"/>
        <v/>
      </c>
      <c r="H26" s="1" t="str">
        <f t="shared" si="4"/>
        <v/>
      </c>
      <c r="I26" s="1" t="str">
        <f t="shared" si="5"/>
        <v/>
      </c>
      <c r="J26" s="21" t="str">
        <f t="shared" si="6"/>
        <v/>
      </c>
    </row>
    <row r="27" spans="1:10" ht="16.5" customHeight="1" x14ac:dyDescent="0.25">
      <c r="A27" s="12" t="str">
        <f t="shared" si="7"/>
        <v/>
      </c>
      <c r="B27" s="11"/>
      <c r="C27" s="13" t="str">
        <f t="shared" si="0"/>
        <v/>
      </c>
      <c r="D27" s="14" t="str">
        <f t="shared" si="1"/>
        <v/>
      </c>
      <c r="E27" s="14" t="str">
        <f t="shared" si="2"/>
        <v/>
      </c>
      <c r="F27" s="20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21" t="str">
        <f t="shared" si="6"/>
        <v/>
      </c>
    </row>
    <row r="28" spans="1:10" ht="16.5" customHeight="1" x14ac:dyDescent="0.25">
      <c r="A28" s="12" t="str">
        <f t="shared" si="7"/>
        <v/>
      </c>
      <c r="B28" s="11"/>
      <c r="C28" s="13" t="str">
        <f t="shared" si="0"/>
        <v/>
      </c>
      <c r="D28" s="14" t="str">
        <f t="shared" si="1"/>
        <v/>
      </c>
      <c r="E28" s="14" t="str">
        <f t="shared" si="2"/>
        <v/>
      </c>
      <c r="F28" s="20"/>
      <c r="G28" s="1" t="str">
        <f t="shared" si="3"/>
        <v/>
      </c>
      <c r="H28" s="1" t="str">
        <f t="shared" si="4"/>
        <v/>
      </c>
      <c r="I28" s="1" t="str">
        <f t="shared" si="5"/>
        <v/>
      </c>
      <c r="J28" s="21" t="str">
        <f t="shared" si="6"/>
        <v/>
      </c>
    </row>
    <row r="29" spans="1:10" ht="16.5" customHeight="1" x14ac:dyDescent="0.25">
      <c r="A29" s="12" t="str">
        <f t="shared" si="7"/>
        <v/>
      </c>
      <c r="B29" s="11"/>
      <c r="C29" s="13" t="str">
        <f t="shared" si="0"/>
        <v/>
      </c>
      <c r="D29" s="14" t="str">
        <f t="shared" si="1"/>
        <v/>
      </c>
      <c r="E29" s="14" t="str">
        <f t="shared" si="2"/>
        <v/>
      </c>
      <c r="F29" s="20"/>
      <c r="G29" s="1" t="str">
        <f t="shared" si="3"/>
        <v/>
      </c>
      <c r="H29" s="1" t="str">
        <f t="shared" si="4"/>
        <v/>
      </c>
      <c r="I29" s="1" t="str">
        <f t="shared" si="5"/>
        <v/>
      </c>
      <c r="J29" s="21" t="str">
        <f t="shared" si="6"/>
        <v/>
      </c>
    </row>
    <row r="30" spans="1:10" ht="16.5" customHeight="1" x14ac:dyDescent="0.25">
      <c r="A30" s="12" t="str">
        <f t="shared" si="7"/>
        <v/>
      </c>
      <c r="B30" s="11"/>
      <c r="C30" s="13" t="str">
        <f t="shared" si="0"/>
        <v/>
      </c>
      <c r="D30" s="14" t="str">
        <f t="shared" si="1"/>
        <v/>
      </c>
      <c r="E30" s="14" t="str">
        <f t="shared" si="2"/>
        <v/>
      </c>
      <c r="F30" s="20"/>
      <c r="G30" s="1" t="str">
        <f t="shared" si="3"/>
        <v/>
      </c>
      <c r="H30" s="1" t="str">
        <f t="shared" si="4"/>
        <v/>
      </c>
      <c r="I30" s="1" t="str">
        <f t="shared" si="5"/>
        <v/>
      </c>
      <c r="J30" s="21" t="str">
        <f t="shared" si="6"/>
        <v/>
      </c>
    </row>
    <row r="31" spans="1:10" ht="16.5" customHeight="1" x14ac:dyDescent="0.25">
      <c r="A31" s="12" t="str">
        <f t="shared" si="7"/>
        <v/>
      </c>
      <c r="B31" s="11"/>
      <c r="C31" s="13" t="str">
        <f t="shared" si="0"/>
        <v/>
      </c>
      <c r="D31" s="14" t="str">
        <f t="shared" si="1"/>
        <v/>
      </c>
      <c r="E31" s="14" t="str">
        <f t="shared" si="2"/>
        <v/>
      </c>
      <c r="F31" s="20"/>
      <c r="G31" s="1" t="str">
        <f t="shared" si="3"/>
        <v/>
      </c>
      <c r="H31" s="1" t="str">
        <f t="shared" si="4"/>
        <v/>
      </c>
      <c r="I31" s="1" t="str">
        <f t="shared" si="5"/>
        <v/>
      </c>
      <c r="J31" s="21" t="str">
        <f t="shared" si="6"/>
        <v/>
      </c>
    </row>
    <row r="32" spans="1:10" ht="16.5" customHeight="1" x14ac:dyDescent="0.25">
      <c r="G32" s="1" t="str">
        <f t="shared" si="3"/>
        <v/>
      </c>
      <c r="H32" s="1" t="str">
        <f t="shared" si="4"/>
        <v/>
      </c>
      <c r="I32" s="1" t="str">
        <f t="shared" si="5"/>
        <v/>
      </c>
      <c r="J32" s="21" t="str">
        <f t="shared" si="6"/>
        <v/>
      </c>
    </row>
    <row r="35" spans="1:5" x14ac:dyDescent="0.25">
      <c r="A35" s="24"/>
      <c r="B35" s="24" t="s">
        <v>527</v>
      </c>
      <c r="C35" s="24"/>
      <c r="D35" s="24" t="s">
        <v>529</v>
      </c>
      <c r="E35" s="24">
        <v>3</v>
      </c>
    </row>
  </sheetData>
  <sheetProtection selectLockedCells="1"/>
  <mergeCells count="3">
    <mergeCell ref="A2:F2"/>
    <mergeCell ref="A3:F3"/>
    <mergeCell ref="A4:E4"/>
  </mergeCells>
  <conditionalFormatting sqref="B10:B15">
    <cfRule type="cellIs" dxfId="19" priority="3" stopIfTrue="1" operator="equal">
      <formula>0</formula>
    </cfRule>
  </conditionalFormatting>
  <conditionalFormatting sqref="B16:B22">
    <cfRule type="cellIs" dxfId="17" priority="2" stopIfTrue="1" operator="equal">
      <formula>0</formula>
    </cfRule>
  </conditionalFormatting>
  <conditionalFormatting sqref="B23:B31">
    <cfRule type="cellIs" dxfId="15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Footer>&amp;L&amp;"Arial,Cursiva"&amp;8Inscripciones &amp;C&amp;"Times New Roman,Normal"- DEPORTE OLÍMPICO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35"/>
  <sheetViews>
    <sheetView showGridLines="0" zoomScale="80" zoomScaleNormal="80" zoomScaleSheetLayoutView="100" workbookViewId="0">
      <selection activeCell="B10" sqref="B10"/>
    </sheetView>
  </sheetViews>
  <sheetFormatPr baseColWidth="10" defaultColWidth="11.44140625" defaultRowHeight="13.2" x14ac:dyDescent="0.25"/>
  <cols>
    <col min="1" max="1" width="3.6640625" style="1" customWidth="1"/>
    <col min="2" max="2" width="7.109375" style="1" customWidth="1"/>
    <col min="3" max="5" width="17.6640625" style="1" customWidth="1"/>
    <col min="6" max="6" width="2" style="1" customWidth="1"/>
    <col min="7" max="7" width="11.33203125" style="1" bestFit="1" customWidth="1"/>
    <col min="8" max="8" width="12.109375" style="1" bestFit="1" customWidth="1"/>
    <col min="9" max="9" width="6.5546875" style="1" bestFit="1" customWidth="1"/>
    <col min="10" max="10" width="11.44140625" style="21" customWidth="1"/>
    <col min="11" max="12" width="11.44140625" style="1" customWidth="1"/>
    <col min="13" max="13" width="4.6640625" style="1" customWidth="1"/>
    <col min="14" max="23" width="11.44140625" style="1" customWidth="1"/>
    <col min="24" max="16384" width="11.44140625" style="1"/>
  </cols>
  <sheetData>
    <row r="1" spans="1:11" ht="7.5" customHeight="1" x14ac:dyDescent="0.25"/>
    <row r="2" spans="1:11" ht="18.75" customHeight="1" x14ac:dyDescent="0.3">
      <c r="A2" s="40" t="s">
        <v>534</v>
      </c>
      <c r="B2" s="40"/>
      <c r="C2" s="40"/>
      <c r="D2" s="40"/>
      <c r="E2" s="40"/>
      <c r="F2" s="40"/>
    </row>
    <row r="3" spans="1:11" ht="18.75" customHeight="1" x14ac:dyDescent="0.3">
      <c r="A3" s="30" t="s">
        <v>338</v>
      </c>
      <c r="B3" s="30"/>
      <c r="C3" s="30"/>
      <c r="D3" s="30"/>
      <c r="E3" s="30"/>
      <c r="F3" s="30"/>
      <c r="J3" s="22">
        <f>SUM(J10:J195)</f>
        <v>0</v>
      </c>
      <c r="K3" s="20" t="s">
        <v>4</v>
      </c>
    </row>
    <row r="4" spans="1:11" ht="18.75" customHeight="1" x14ac:dyDescent="0.25">
      <c r="A4" s="41" t="s">
        <v>536</v>
      </c>
      <c r="B4" s="42"/>
      <c r="C4" s="42"/>
      <c r="D4" s="42"/>
      <c r="E4" s="43"/>
      <c r="F4" s="20"/>
    </row>
    <row r="5" spans="1:11" ht="6" customHeight="1" x14ac:dyDescent="0.25">
      <c r="C5" s="8"/>
      <c r="D5" s="7"/>
      <c r="E5" s="7"/>
    </row>
    <row r="6" spans="1:11" x14ac:dyDescent="0.25">
      <c r="C6" s="1" t="s">
        <v>532</v>
      </c>
      <c r="D6" s="1" t="s">
        <v>176</v>
      </c>
    </row>
    <row r="8" spans="1:11" ht="18" customHeight="1" x14ac:dyDescent="0.25">
      <c r="B8" s="4" t="s">
        <v>3</v>
      </c>
      <c r="C8" s="6" t="s">
        <v>1</v>
      </c>
      <c r="D8" s="4" t="s">
        <v>2</v>
      </c>
      <c r="E8" s="4" t="s">
        <v>0</v>
      </c>
      <c r="J8" s="23" t="s">
        <v>418</v>
      </c>
    </row>
    <row r="9" spans="1:11" ht="7.5" customHeight="1" x14ac:dyDescent="0.25">
      <c r="B9" s="2"/>
      <c r="C9" s="3"/>
      <c r="D9" s="5"/>
      <c r="E9" s="5"/>
    </row>
    <row r="10" spans="1:11" ht="16.5" customHeight="1" x14ac:dyDescent="0.25">
      <c r="A10" s="12" t="str">
        <f>IF(ISBLANK(B10),"",1)</f>
        <v/>
      </c>
      <c r="B10" s="11"/>
      <c r="C10" s="13" t="str">
        <f t="shared" ref="C10:C31" si="0">IF(ISBLANK(B10),"",VLOOKUP(B10,jugadores,2,0))</f>
        <v/>
      </c>
      <c r="D10" s="14" t="str">
        <f t="shared" ref="D10:D31" si="1">IF(ISBLANK(B10),"",VLOOKUP(B10,jugadores,3,0))</f>
        <v/>
      </c>
      <c r="E10" s="14" t="str">
        <f t="shared" ref="E10:E31" si="2">IF(ISBLANK(B10),"",VLOOKUP(B10,jugadores,4,0))</f>
        <v/>
      </c>
      <c r="F10" s="20"/>
      <c r="G10" s="1" t="str">
        <f t="shared" ref="G10:G32" si="3">IF(ISBLANK(B10),"",VLOOKUP(B10,jugadores,22,0))</f>
        <v/>
      </c>
      <c r="H10" s="1" t="str">
        <f t="shared" ref="H10:H32" si="4">IF(ISBLANK(B10),"",VLOOKUP(B10,jugadores,21,0))</f>
        <v/>
      </c>
      <c r="I10" s="1" t="str">
        <f t="shared" ref="I10:I32" si="5">IF(ISBLANK(B10),"",VLOOKUP(B10,jugadores,6,0))</f>
        <v/>
      </c>
      <c r="J10" s="21" t="str">
        <f t="shared" ref="J10:J32" si="6">IFERROR(IF(B10&gt;0,15,""),"")</f>
        <v/>
      </c>
    </row>
    <row r="11" spans="1:11" ht="16.5" customHeight="1" x14ac:dyDescent="0.25">
      <c r="A11" s="12" t="str">
        <f t="shared" ref="A11:A31" si="7">IF(ISBLANK(B11),"",1)</f>
        <v/>
      </c>
      <c r="B11" s="11"/>
      <c r="C11" s="13" t="str">
        <f t="shared" si="0"/>
        <v/>
      </c>
      <c r="D11" s="14" t="str">
        <f t="shared" si="1"/>
        <v/>
      </c>
      <c r="E11" s="14" t="str">
        <f t="shared" si="2"/>
        <v/>
      </c>
      <c r="F11" s="20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21" t="str">
        <f t="shared" si="6"/>
        <v/>
      </c>
    </row>
    <row r="12" spans="1:11" ht="16.5" customHeight="1" x14ac:dyDescent="0.25">
      <c r="A12" s="12" t="str">
        <f t="shared" si="7"/>
        <v/>
      </c>
      <c r="B12" s="11"/>
      <c r="C12" s="13" t="str">
        <f t="shared" si="0"/>
        <v/>
      </c>
      <c r="D12" s="14" t="str">
        <f t="shared" si="1"/>
        <v/>
      </c>
      <c r="E12" s="14" t="str">
        <f t="shared" si="2"/>
        <v/>
      </c>
      <c r="F12" s="20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21" t="str">
        <f t="shared" si="6"/>
        <v/>
      </c>
    </row>
    <row r="13" spans="1:11" ht="16.5" customHeight="1" x14ac:dyDescent="0.25">
      <c r="A13" s="12" t="str">
        <f t="shared" si="7"/>
        <v/>
      </c>
      <c r="B13" s="11"/>
      <c r="C13" s="13" t="str">
        <f t="shared" si="0"/>
        <v/>
      </c>
      <c r="D13" s="14" t="str">
        <f t="shared" si="1"/>
        <v/>
      </c>
      <c r="E13" s="14" t="str">
        <f t="shared" si="2"/>
        <v/>
      </c>
      <c r="F13" s="20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21" t="str">
        <f t="shared" si="6"/>
        <v/>
      </c>
    </row>
    <row r="14" spans="1:11" ht="16.5" customHeight="1" x14ac:dyDescent="0.25">
      <c r="A14" s="12" t="str">
        <f t="shared" si="7"/>
        <v/>
      </c>
      <c r="B14" s="11"/>
      <c r="C14" s="13" t="str">
        <f t="shared" si="0"/>
        <v/>
      </c>
      <c r="D14" s="14" t="str">
        <f t="shared" si="1"/>
        <v/>
      </c>
      <c r="E14" s="14" t="str">
        <f t="shared" si="2"/>
        <v/>
      </c>
      <c r="F14" s="20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21" t="str">
        <f t="shared" si="6"/>
        <v/>
      </c>
    </row>
    <row r="15" spans="1:11" ht="16.5" customHeight="1" x14ac:dyDescent="0.25">
      <c r="A15" s="12" t="str">
        <f t="shared" si="7"/>
        <v/>
      </c>
      <c r="B15" s="11"/>
      <c r="C15" s="13" t="str">
        <f t="shared" si="0"/>
        <v/>
      </c>
      <c r="D15" s="14" t="str">
        <f t="shared" si="1"/>
        <v/>
      </c>
      <c r="E15" s="14" t="str">
        <f t="shared" si="2"/>
        <v/>
      </c>
      <c r="F15" s="20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21" t="str">
        <f t="shared" si="6"/>
        <v/>
      </c>
    </row>
    <row r="16" spans="1:11" ht="16.5" customHeight="1" x14ac:dyDescent="0.25">
      <c r="A16" s="12" t="str">
        <f t="shared" si="7"/>
        <v/>
      </c>
      <c r="B16" s="11"/>
      <c r="C16" s="13" t="str">
        <f t="shared" si="0"/>
        <v/>
      </c>
      <c r="D16" s="14" t="str">
        <f t="shared" si="1"/>
        <v/>
      </c>
      <c r="E16" s="14" t="str">
        <f t="shared" si="2"/>
        <v/>
      </c>
      <c r="F16" s="20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21" t="str">
        <f t="shared" si="6"/>
        <v/>
      </c>
    </row>
    <row r="17" spans="1:10" ht="16.5" customHeight="1" x14ac:dyDescent="0.25">
      <c r="A17" s="12" t="str">
        <f t="shared" si="7"/>
        <v/>
      </c>
      <c r="B17" s="11"/>
      <c r="C17" s="13" t="str">
        <f t="shared" si="0"/>
        <v/>
      </c>
      <c r="D17" s="14" t="str">
        <f t="shared" si="1"/>
        <v/>
      </c>
      <c r="E17" s="14" t="str">
        <f t="shared" si="2"/>
        <v/>
      </c>
      <c r="F17" s="20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21" t="str">
        <f t="shared" si="6"/>
        <v/>
      </c>
    </row>
    <row r="18" spans="1:10" ht="16.5" customHeight="1" x14ac:dyDescent="0.25">
      <c r="A18" s="12" t="str">
        <f t="shared" si="7"/>
        <v/>
      </c>
      <c r="B18" s="11"/>
      <c r="C18" s="13" t="str">
        <f t="shared" si="0"/>
        <v/>
      </c>
      <c r="D18" s="14" t="str">
        <f t="shared" si="1"/>
        <v/>
      </c>
      <c r="E18" s="14" t="str">
        <f t="shared" si="2"/>
        <v/>
      </c>
      <c r="F18" s="20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21" t="str">
        <f t="shared" si="6"/>
        <v/>
      </c>
    </row>
    <row r="19" spans="1:10" ht="16.5" customHeight="1" x14ac:dyDescent="0.25">
      <c r="A19" s="12" t="str">
        <f t="shared" si="7"/>
        <v/>
      </c>
      <c r="B19" s="11"/>
      <c r="C19" s="13" t="str">
        <f t="shared" si="0"/>
        <v/>
      </c>
      <c r="D19" s="14" t="str">
        <f t="shared" si="1"/>
        <v/>
      </c>
      <c r="E19" s="14" t="str">
        <f t="shared" si="2"/>
        <v/>
      </c>
      <c r="F19" s="20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21" t="str">
        <f t="shared" si="6"/>
        <v/>
      </c>
    </row>
    <row r="20" spans="1:10" ht="16.5" customHeight="1" x14ac:dyDescent="0.25">
      <c r="A20" s="12" t="str">
        <f t="shared" si="7"/>
        <v/>
      </c>
      <c r="B20" s="11"/>
      <c r="C20" s="13" t="str">
        <f t="shared" si="0"/>
        <v/>
      </c>
      <c r="D20" s="14" t="str">
        <f t="shared" si="1"/>
        <v/>
      </c>
      <c r="E20" s="14" t="str">
        <f t="shared" si="2"/>
        <v/>
      </c>
      <c r="F20" s="20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21" t="str">
        <f t="shared" si="6"/>
        <v/>
      </c>
    </row>
    <row r="21" spans="1:10" ht="16.5" customHeight="1" x14ac:dyDescent="0.25">
      <c r="A21" s="12" t="str">
        <f t="shared" si="7"/>
        <v/>
      </c>
      <c r="B21" s="11"/>
      <c r="C21" s="13" t="str">
        <f t="shared" si="0"/>
        <v/>
      </c>
      <c r="D21" s="14" t="str">
        <f t="shared" si="1"/>
        <v/>
      </c>
      <c r="E21" s="14" t="str">
        <f t="shared" si="2"/>
        <v/>
      </c>
      <c r="F21" s="20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21" t="str">
        <f t="shared" si="6"/>
        <v/>
      </c>
    </row>
    <row r="22" spans="1:10" ht="16.5" customHeight="1" x14ac:dyDescent="0.25">
      <c r="A22" s="12" t="str">
        <f t="shared" si="7"/>
        <v/>
      </c>
      <c r="B22" s="11"/>
      <c r="C22" s="13" t="str">
        <f t="shared" si="0"/>
        <v/>
      </c>
      <c r="D22" s="14" t="str">
        <f t="shared" si="1"/>
        <v/>
      </c>
      <c r="E22" s="14" t="str">
        <f t="shared" si="2"/>
        <v/>
      </c>
      <c r="F22" s="20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21" t="str">
        <f t="shared" si="6"/>
        <v/>
      </c>
    </row>
    <row r="23" spans="1:10" ht="16.5" customHeight="1" x14ac:dyDescent="0.25">
      <c r="A23" s="12" t="str">
        <f t="shared" si="7"/>
        <v/>
      </c>
      <c r="B23" s="11"/>
      <c r="C23" s="13" t="str">
        <f t="shared" si="0"/>
        <v/>
      </c>
      <c r="D23" s="14" t="str">
        <f t="shared" si="1"/>
        <v/>
      </c>
      <c r="E23" s="14" t="str">
        <f t="shared" si="2"/>
        <v/>
      </c>
      <c r="F23" s="20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21" t="str">
        <f t="shared" si="6"/>
        <v/>
      </c>
    </row>
    <row r="24" spans="1:10" ht="16.5" customHeight="1" x14ac:dyDescent="0.25">
      <c r="A24" s="12" t="str">
        <f t="shared" si="7"/>
        <v/>
      </c>
      <c r="B24" s="11"/>
      <c r="C24" s="13" t="str">
        <f t="shared" si="0"/>
        <v/>
      </c>
      <c r="D24" s="14" t="str">
        <f t="shared" si="1"/>
        <v/>
      </c>
      <c r="E24" s="14" t="str">
        <f t="shared" si="2"/>
        <v/>
      </c>
      <c r="F24" s="20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21" t="str">
        <f t="shared" si="6"/>
        <v/>
      </c>
    </row>
    <row r="25" spans="1:10" ht="16.5" customHeight="1" x14ac:dyDescent="0.25">
      <c r="A25" s="12" t="str">
        <f t="shared" si="7"/>
        <v/>
      </c>
      <c r="B25" s="11"/>
      <c r="C25" s="13" t="str">
        <f t="shared" si="0"/>
        <v/>
      </c>
      <c r="D25" s="14" t="str">
        <f t="shared" si="1"/>
        <v/>
      </c>
      <c r="E25" s="14" t="str">
        <f t="shared" si="2"/>
        <v/>
      </c>
      <c r="F25" s="20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21" t="str">
        <f t="shared" si="6"/>
        <v/>
      </c>
    </row>
    <row r="26" spans="1:10" ht="16.5" customHeight="1" x14ac:dyDescent="0.25">
      <c r="A26" s="12" t="str">
        <f t="shared" si="7"/>
        <v/>
      </c>
      <c r="B26" s="11"/>
      <c r="C26" s="13" t="str">
        <f t="shared" si="0"/>
        <v/>
      </c>
      <c r="D26" s="14" t="str">
        <f t="shared" si="1"/>
        <v/>
      </c>
      <c r="E26" s="14" t="str">
        <f t="shared" si="2"/>
        <v/>
      </c>
      <c r="F26" s="20"/>
      <c r="G26" s="1" t="str">
        <f t="shared" si="3"/>
        <v/>
      </c>
      <c r="H26" s="1" t="str">
        <f t="shared" si="4"/>
        <v/>
      </c>
      <c r="I26" s="1" t="str">
        <f t="shared" si="5"/>
        <v/>
      </c>
      <c r="J26" s="21" t="str">
        <f t="shared" si="6"/>
        <v/>
      </c>
    </row>
    <row r="27" spans="1:10" ht="16.5" customHeight="1" x14ac:dyDescent="0.25">
      <c r="A27" s="12" t="str">
        <f t="shared" si="7"/>
        <v/>
      </c>
      <c r="B27" s="11"/>
      <c r="C27" s="13" t="str">
        <f t="shared" si="0"/>
        <v/>
      </c>
      <c r="D27" s="14" t="str">
        <f t="shared" si="1"/>
        <v/>
      </c>
      <c r="E27" s="14" t="str">
        <f t="shared" si="2"/>
        <v/>
      </c>
      <c r="F27" s="20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21" t="str">
        <f t="shared" si="6"/>
        <v/>
      </c>
    </row>
    <row r="28" spans="1:10" ht="16.5" customHeight="1" x14ac:dyDescent="0.25">
      <c r="A28" s="12" t="str">
        <f t="shared" si="7"/>
        <v/>
      </c>
      <c r="B28" s="11"/>
      <c r="C28" s="13" t="str">
        <f t="shared" si="0"/>
        <v/>
      </c>
      <c r="D28" s="14" t="str">
        <f t="shared" si="1"/>
        <v/>
      </c>
      <c r="E28" s="14" t="str">
        <f t="shared" si="2"/>
        <v/>
      </c>
      <c r="F28" s="20"/>
      <c r="G28" s="1" t="str">
        <f t="shared" si="3"/>
        <v/>
      </c>
      <c r="H28" s="1" t="str">
        <f t="shared" si="4"/>
        <v/>
      </c>
      <c r="I28" s="1" t="str">
        <f t="shared" si="5"/>
        <v/>
      </c>
      <c r="J28" s="21" t="str">
        <f t="shared" si="6"/>
        <v/>
      </c>
    </row>
    <row r="29" spans="1:10" ht="16.5" customHeight="1" x14ac:dyDescent="0.25">
      <c r="A29" s="12" t="str">
        <f t="shared" si="7"/>
        <v/>
      </c>
      <c r="B29" s="11"/>
      <c r="C29" s="13" t="str">
        <f t="shared" si="0"/>
        <v/>
      </c>
      <c r="D29" s="14" t="str">
        <f t="shared" si="1"/>
        <v/>
      </c>
      <c r="E29" s="14" t="str">
        <f t="shared" si="2"/>
        <v/>
      </c>
      <c r="F29" s="20"/>
      <c r="G29" s="1" t="str">
        <f t="shared" si="3"/>
        <v/>
      </c>
      <c r="H29" s="1" t="str">
        <f t="shared" si="4"/>
        <v/>
      </c>
      <c r="I29" s="1" t="str">
        <f t="shared" si="5"/>
        <v/>
      </c>
      <c r="J29" s="21" t="str">
        <f t="shared" si="6"/>
        <v/>
      </c>
    </row>
    <row r="30" spans="1:10" ht="16.5" customHeight="1" x14ac:dyDescent="0.25">
      <c r="A30" s="12" t="str">
        <f t="shared" si="7"/>
        <v/>
      </c>
      <c r="B30" s="11"/>
      <c r="C30" s="13" t="str">
        <f t="shared" si="0"/>
        <v/>
      </c>
      <c r="D30" s="14" t="str">
        <f t="shared" si="1"/>
        <v/>
      </c>
      <c r="E30" s="14" t="str">
        <f t="shared" si="2"/>
        <v/>
      </c>
      <c r="F30" s="20"/>
      <c r="G30" s="1" t="str">
        <f t="shared" si="3"/>
        <v/>
      </c>
      <c r="H30" s="1" t="str">
        <f t="shared" si="4"/>
        <v/>
      </c>
      <c r="I30" s="1" t="str">
        <f t="shared" si="5"/>
        <v/>
      </c>
      <c r="J30" s="21" t="str">
        <f t="shared" si="6"/>
        <v/>
      </c>
    </row>
    <row r="31" spans="1:10" ht="16.5" customHeight="1" x14ac:dyDescent="0.25">
      <c r="A31" s="12" t="str">
        <f t="shared" si="7"/>
        <v/>
      </c>
      <c r="B31" s="11"/>
      <c r="C31" s="13" t="str">
        <f t="shared" si="0"/>
        <v/>
      </c>
      <c r="D31" s="14" t="str">
        <f t="shared" si="1"/>
        <v/>
      </c>
      <c r="E31" s="14" t="str">
        <f t="shared" si="2"/>
        <v/>
      </c>
      <c r="F31" s="20"/>
      <c r="G31" s="1" t="str">
        <f t="shared" si="3"/>
        <v/>
      </c>
      <c r="H31" s="1" t="str">
        <f t="shared" si="4"/>
        <v/>
      </c>
      <c r="I31" s="1" t="str">
        <f t="shared" si="5"/>
        <v/>
      </c>
      <c r="J31" s="21" t="str">
        <f t="shared" si="6"/>
        <v/>
      </c>
    </row>
    <row r="32" spans="1:10" ht="16.5" customHeight="1" x14ac:dyDescent="0.25">
      <c r="G32" s="1" t="str">
        <f t="shared" si="3"/>
        <v/>
      </c>
      <c r="H32" s="1" t="str">
        <f t="shared" si="4"/>
        <v/>
      </c>
      <c r="I32" s="1" t="str">
        <f t="shared" si="5"/>
        <v/>
      </c>
      <c r="J32" s="21" t="str">
        <f t="shared" si="6"/>
        <v/>
      </c>
    </row>
    <row r="35" spans="1:5" x14ac:dyDescent="0.25">
      <c r="A35" s="24"/>
      <c r="B35" s="24" t="s">
        <v>527</v>
      </c>
      <c r="C35" s="24"/>
      <c r="D35" s="24" t="s">
        <v>529</v>
      </c>
      <c r="E35" s="24">
        <v>3</v>
      </c>
    </row>
  </sheetData>
  <sheetProtection selectLockedCells="1"/>
  <mergeCells count="3">
    <mergeCell ref="A2:F2"/>
    <mergeCell ref="A3:F3"/>
    <mergeCell ref="A4:E4"/>
  </mergeCells>
  <conditionalFormatting sqref="B10:B15">
    <cfRule type="cellIs" dxfId="13" priority="3" stopIfTrue="1" operator="equal">
      <formula>0</formula>
    </cfRule>
  </conditionalFormatting>
  <conditionalFormatting sqref="B16:B22">
    <cfRule type="cellIs" dxfId="11" priority="2" stopIfTrue="1" operator="equal">
      <formula>0</formula>
    </cfRule>
  </conditionalFormatting>
  <conditionalFormatting sqref="B23:B31">
    <cfRule type="cellIs" dxfId="9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Footer>&amp;L&amp;"Arial,Cursiva"&amp;8Inscripciones &amp;C&amp;"Times New Roman,Normal"- DEPORTE OLÍMPICO 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36"/>
  <sheetViews>
    <sheetView showGridLines="0" zoomScale="80" zoomScaleNormal="80" zoomScaleSheetLayoutView="100" workbookViewId="0">
      <selection activeCell="B11" sqref="B11"/>
    </sheetView>
  </sheetViews>
  <sheetFormatPr baseColWidth="10" defaultColWidth="11.44140625" defaultRowHeight="13.2" x14ac:dyDescent="0.25"/>
  <cols>
    <col min="1" max="1" width="3.6640625" style="1" customWidth="1"/>
    <col min="2" max="2" width="7.109375" style="1" customWidth="1"/>
    <col min="3" max="5" width="17.6640625" style="1" customWidth="1"/>
    <col min="6" max="6" width="2" style="1" customWidth="1"/>
    <col min="7" max="7" width="11.33203125" style="1" bestFit="1" customWidth="1"/>
    <col min="8" max="8" width="12.109375" style="1" bestFit="1" customWidth="1"/>
    <col min="9" max="9" width="6.5546875" style="1" bestFit="1" customWidth="1"/>
    <col min="10" max="10" width="11.44140625" style="21" customWidth="1"/>
    <col min="11" max="12" width="11.44140625" style="1" customWidth="1"/>
    <col min="13" max="13" width="4.6640625" style="1" customWidth="1"/>
    <col min="14" max="23" width="11.44140625" style="1" customWidth="1"/>
    <col min="24" max="16384" width="11.44140625" style="1"/>
  </cols>
  <sheetData>
    <row r="1" spans="1:11" ht="7.5" customHeight="1" x14ac:dyDescent="0.25"/>
    <row r="2" spans="1:11" ht="18.75" customHeight="1" x14ac:dyDescent="0.3">
      <c r="A2" s="40" t="s">
        <v>534</v>
      </c>
      <c r="B2" s="40"/>
      <c r="C2" s="40"/>
      <c r="D2" s="40"/>
      <c r="E2" s="40"/>
      <c r="F2" s="40"/>
    </row>
    <row r="3" spans="1:11" ht="18.75" customHeight="1" x14ac:dyDescent="0.3">
      <c r="A3" s="30" t="s">
        <v>338</v>
      </c>
      <c r="B3" s="30"/>
      <c r="C3" s="30"/>
      <c r="D3" s="30"/>
      <c r="E3" s="30"/>
      <c r="F3" s="30"/>
      <c r="J3" s="22">
        <f>SUM(J11:J196)</f>
        <v>0</v>
      </c>
      <c r="K3" s="20" t="s">
        <v>4</v>
      </c>
    </row>
    <row r="4" spans="1:11" ht="18.75" customHeight="1" x14ac:dyDescent="0.25">
      <c r="A4" s="41" t="s">
        <v>537</v>
      </c>
      <c r="B4" s="42"/>
      <c r="C4" s="42"/>
      <c r="D4" s="42"/>
      <c r="E4" s="43"/>
      <c r="F4" s="20"/>
    </row>
    <row r="5" spans="1:11" ht="6" customHeight="1" x14ac:dyDescent="0.25">
      <c r="C5" s="8"/>
      <c r="D5" s="7"/>
      <c r="E5" s="7"/>
    </row>
    <row r="6" spans="1:11" ht="6" customHeight="1" x14ac:dyDescent="0.25">
      <c r="C6" s="8"/>
      <c r="D6" s="7"/>
      <c r="E6" s="7"/>
    </row>
    <row r="7" spans="1:11" ht="19.5" customHeight="1" x14ac:dyDescent="0.25">
      <c r="C7" s="1" t="s">
        <v>532</v>
      </c>
      <c r="D7" s="1" t="s">
        <v>176</v>
      </c>
      <c r="E7" s="7"/>
    </row>
    <row r="9" spans="1:11" ht="18" customHeight="1" x14ac:dyDescent="0.25">
      <c r="B9" s="4" t="s">
        <v>3</v>
      </c>
      <c r="C9" s="6" t="s">
        <v>1</v>
      </c>
      <c r="D9" s="4" t="s">
        <v>2</v>
      </c>
      <c r="E9" s="4" t="s">
        <v>0</v>
      </c>
      <c r="J9" s="23" t="s">
        <v>418</v>
      </c>
    </row>
    <row r="10" spans="1:11" ht="7.5" customHeight="1" x14ac:dyDescent="0.25">
      <c r="B10" s="2"/>
      <c r="C10" s="3"/>
      <c r="D10" s="5"/>
      <c r="E10" s="5"/>
    </row>
    <row r="11" spans="1:11" ht="16.5" customHeight="1" x14ac:dyDescent="0.25">
      <c r="A11" s="12" t="str">
        <f>IF(ISBLANK(B11),"",1)</f>
        <v/>
      </c>
      <c r="B11" s="11"/>
      <c r="C11" s="13" t="str">
        <f t="shared" ref="C11:C32" si="0">IF(ISBLANK(B11),"",VLOOKUP(B11,jugadores,2,0))</f>
        <v/>
      </c>
      <c r="D11" s="14" t="str">
        <f t="shared" ref="D11:D32" si="1">IF(ISBLANK(B11),"",VLOOKUP(B11,jugadores,3,0))</f>
        <v/>
      </c>
      <c r="E11" s="14" t="str">
        <f t="shared" ref="E11:E32" si="2">IF(ISBLANK(B11),"",VLOOKUP(B11,jugadores,4,0))</f>
        <v/>
      </c>
      <c r="F11" s="20"/>
      <c r="G11" s="1" t="str">
        <f t="shared" ref="G11:G33" si="3">IF(ISBLANK(B11),"",VLOOKUP(B11,jugadores,22,0))</f>
        <v/>
      </c>
      <c r="H11" s="1" t="str">
        <f t="shared" ref="H11:H33" si="4">IF(ISBLANK(B11),"",VLOOKUP(B11,jugadores,21,0))</f>
        <v/>
      </c>
      <c r="I11" s="1" t="str">
        <f t="shared" ref="I11:I33" si="5">IF(ISBLANK(B11),"",VLOOKUP(B11,jugadores,6,0))</f>
        <v/>
      </c>
      <c r="J11" s="21" t="str">
        <f t="shared" ref="J11:J33" si="6">IFERROR(IF(B11&gt;0,15,""),"")</f>
        <v/>
      </c>
    </row>
    <row r="12" spans="1:11" ht="16.5" customHeight="1" x14ac:dyDescent="0.25">
      <c r="A12" s="12" t="str">
        <f t="shared" ref="A12:A32" si="7">IF(ISBLANK(B12),"",1)</f>
        <v/>
      </c>
      <c r="B12" s="11"/>
      <c r="C12" s="13" t="str">
        <f t="shared" si="0"/>
        <v/>
      </c>
      <c r="D12" s="14" t="str">
        <f t="shared" si="1"/>
        <v/>
      </c>
      <c r="E12" s="14" t="str">
        <f t="shared" si="2"/>
        <v/>
      </c>
      <c r="F12" s="20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21" t="str">
        <f t="shared" si="6"/>
        <v/>
      </c>
    </row>
    <row r="13" spans="1:11" ht="16.5" customHeight="1" x14ac:dyDescent="0.25">
      <c r="A13" s="12" t="str">
        <f t="shared" si="7"/>
        <v/>
      </c>
      <c r="B13" s="11"/>
      <c r="C13" s="13" t="str">
        <f t="shared" si="0"/>
        <v/>
      </c>
      <c r="D13" s="14" t="str">
        <f t="shared" si="1"/>
        <v/>
      </c>
      <c r="E13" s="14" t="str">
        <f t="shared" si="2"/>
        <v/>
      </c>
      <c r="F13" s="20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21" t="str">
        <f t="shared" si="6"/>
        <v/>
      </c>
    </row>
    <row r="14" spans="1:11" ht="16.5" customHeight="1" x14ac:dyDescent="0.25">
      <c r="A14" s="12" t="str">
        <f t="shared" si="7"/>
        <v/>
      </c>
      <c r="B14" s="11"/>
      <c r="C14" s="13" t="str">
        <f t="shared" si="0"/>
        <v/>
      </c>
      <c r="D14" s="14" t="str">
        <f t="shared" si="1"/>
        <v/>
      </c>
      <c r="E14" s="14" t="str">
        <f t="shared" si="2"/>
        <v/>
      </c>
      <c r="F14" s="20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21" t="str">
        <f t="shared" si="6"/>
        <v/>
      </c>
    </row>
    <row r="15" spans="1:11" ht="16.5" customHeight="1" x14ac:dyDescent="0.25">
      <c r="A15" s="12" t="str">
        <f t="shared" si="7"/>
        <v/>
      </c>
      <c r="B15" s="11"/>
      <c r="C15" s="13" t="str">
        <f t="shared" si="0"/>
        <v/>
      </c>
      <c r="D15" s="14" t="str">
        <f t="shared" si="1"/>
        <v/>
      </c>
      <c r="E15" s="14" t="str">
        <f t="shared" si="2"/>
        <v/>
      </c>
      <c r="F15" s="20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21" t="str">
        <f t="shared" si="6"/>
        <v/>
      </c>
    </row>
    <row r="16" spans="1:11" ht="16.5" customHeight="1" x14ac:dyDescent="0.25">
      <c r="A16" s="12" t="str">
        <f t="shared" si="7"/>
        <v/>
      </c>
      <c r="B16" s="11"/>
      <c r="C16" s="13" t="str">
        <f t="shared" si="0"/>
        <v/>
      </c>
      <c r="D16" s="14" t="str">
        <f t="shared" si="1"/>
        <v/>
      </c>
      <c r="E16" s="14" t="str">
        <f t="shared" si="2"/>
        <v/>
      </c>
      <c r="F16" s="20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21" t="str">
        <f t="shared" si="6"/>
        <v/>
      </c>
    </row>
    <row r="17" spans="1:10" ht="16.5" customHeight="1" x14ac:dyDescent="0.25">
      <c r="A17" s="12" t="str">
        <f t="shared" si="7"/>
        <v/>
      </c>
      <c r="B17" s="11"/>
      <c r="C17" s="13" t="str">
        <f t="shared" si="0"/>
        <v/>
      </c>
      <c r="D17" s="14" t="str">
        <f t="shared" si="1"/>
        <v/>
      </c>
      <c r="E17" s="14" t="str">
        <f t="shared" si="2"/>
        <v/>
      </c>
      <c r="F17" s="20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21" t="str">
        <f t="shared" si="6"/>
        <v/>
      </c>
    </row>
    <row r="18" spans="1:10" ht="16.5" customHeight="1" x14ac:dyDescent="0.25">
      <c r="A18" s="12" t="str">
        <f t="shared" si="7"/>
        <v/>
      </c>
      <c r="B18" s="11"/>
      <c r="C18" s="13" t="str">
        <f t="shared" si="0"/>
        <v/>
      </c>
      <c r="D18" s="14" t="str">
        <f t="shared" si="1"/>
        <v/>
      </c>
      <c r="E18" s="14" t="str">
        <f t="shared" si="2"/>
        <v/>
      </c>
      <c r="F18" s="20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21" t="str">
        <f t="shared" si="6"/>
        <v/>
      </c>
    </row>
    <row r="19" spans="1:10" ht="16.5" customHeight="1" x14ac:dyDescent="0.25">
      <c r="A19" s="12" t="str">
        <f t="shared" si="7"/>
        <v/>
      </c>
      <c r="B19" s="11"/>
      <c r="C19" s="13" t="str">
        <f t="shared" si="0"/>
        <v/>
      </c>
      <c r="D19" s="14" t="str">
        <f t="shared" si="1"/>
        <v/>
      </c>
      <c r="E19" s="14" t="str">
        <f t="shared" si="2"/>
        <v/>
      </c>
      <c r="F19" s="20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21" t="str">
        <f t="shared" si="6"/>
        <v/>
      </c>
    </row>
    <row r="20" spans="1:10" ht="16.5" customHeight="1" x14ac:dyDescent="0.25">
      <c r="A20" s="12" t="str">
        <f t="shared" si="7"/>
        <v/>
      </c>
      <c r="B20" s="11"/>
      <c r="C20" s="13" t="str">
        <f t="shared" si="0"/>
        <v/>
      </c>
      <c r="D20" s="14" t="str">
        <f t="shared" si="1"/>
        <v/>
      </c>
      <c r="E20" s="14" t="str">
        <f t="shared" si="2"/>
        <v/>
      </c>
      <c r="F20" s="20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21" t="str">
        <f t="shared" si="6"/>
        <v/>
      </c>
    </row>
    <row r="21" spans="1:10" ht="16.5" customHeight="1" x14ac:dyDescent="0.25">
      <c r="A21" s="12" t="str">
        <f t="shared" si="7"/>
        <v/>
      </c>
      <c r="B21" s="11"/>
      <c r="C21" s="13" t="str">
        <f t="shared" si="0"/>
        <v/>
      </c>
      <c r="D21" s="14" t="str">
        <f t="shared" si="1"/>
        <v/>
      </c>
      <c r="E21" s="14" t="str">
        <f t="shared" si="2"/>
        <v/>
      </c>
      <c r="F21" s="20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21" t="str">
        <f t="shared" si="6"/>
        <v/>
      </c>
    </row>
    <row r="22" spans="1:10" ht="16.5" customHeight="1" x14ac:dyDescent="0.25">
      <c r="A22" s="12" t="str">
        <f t="shared" si="7"/>
        <v/>
      </c>
      <c r="B22" s="11"/>
      <c r="C22" s="13" t="str">
        <f t="shared" si="0"/>
        <v/>
      </c>
      <c r="D22" s="14" t="str">
        <f t="shared" si="1"/>
        <v/>
      </c>
      <c r="E22" s="14" t="str">
        <f t="shared" si="2"/>
        <v/>
      </c>
      <c r="F22" s="20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21" t="str">
        <f t="shared" si="6"/>
        <v/>
      </c>
    </row>
    <row r="23" spans="1:10" ht="16.5" customHeight="1" x14ac:dyDescent="0.25">
      <c r="A23" s="12" t="str">
        <f t="shared" si="7"/>
        <v/>
      </c>
      <c r="B23" s="11"/>
      <c r="C23" s="13" t="str">
        <f t="shared" si="0"/>
        <v/>
      </c>
      <c r="D23" s="14" t="str">
        <f t="shared" si="1"/>
        <v/>
      </c>
      <c r="E23" s="14" t="str">
        <f t="shared" si="2"/>
        <v/>
      </c>
      <c r="F23" s="20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21" t="str">
        <f t="shared" si="6"/>
        <v/>
      </c>
    </row>
    <row r="24" spans="1:10" ht="16.5" customHeight="1" x14ac:dyDescent="0.25">
      <c r="A24" s="12" t="str">
        <f t="shared" si="7"/>
        <v/>
      </c>
      <c r="B24" s="11"/>
      <c r="C24" s="13" t="str">
        <f t="shared" si="0"/>
        <v/>
      </c>
      <c r="D24" s="14" t="str">
        <f t="shared" si="1"/>
        <v/>
      </c>
      <c r="E24" s="14" t="str">
        <f t="shared" si="2"/>
        <v/>
      </c>
      <c r="F24" s="20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21" t="str">
        <f t="shared" si="6"/>
        <v/>
      </c>
    </row>
    <row r="25" spans="1:10" ht="16.5" customHeight="1" x14ac:dyDescent="0.25">
      <c r="A25" s="12" t="str">
        <f t="shared" si="7"/>
        <v/>
      </c>
      <c r="B25" s="11"/>
      <c r="C25" s="13" t="str">
        <f t="shared" si="0"/>
        <v/>
      </c>
      <c r="D25" s="14" t="str">
        <f t="shared" si="1"/>
        <v/>
      </c>
      <c r="E25" s="14" t="str">
        <f t="shared" si="2"/>
        <v/>
      </c>
      <c r="F25" s="20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21" t="str">
        <f t="shared" si="6"/>
        <v/>
      </c>
    </row>
    <row r="26" spans="1:10" ht="16.5" customHeight="1" x14ac:dyDescent="0.25">
      <c r="A26" s="12" t="str">
        <f t="shared" si="7"/>
        <v/>
      </c>
      <c r="B26" s="11"/>
      <c r="C26" s="13" t="str">
        <f t="shared" si="0"/>
        <v/>
      </c>
      <c r="D26" s="14" t="str">
        <f t="shared" si="1"/>
        <v/>
      </c>
      <c r="E26" s="14" t="str">
        <f t="shared" si="2"/>
        <v/>
      </c>
      <c r="F26" s="20"/>
      <c r="G26" s="1" t="str">
        <f t="shared" si="3"/>
        <v/>
      </c>
      <c r="H26" s="1" t="str">
        <f t="shared" si="4"/>
        <v/>
      </c>
      <c r="I26" s="1" t="str">
        <f t="shared" si="5"/>
        <v/>
      </c>
      <c r="J26" s="21" t="str">
        <f t="shared" si="6"/>
        <v/>
      </c>
    </row>
    <row r="27" spans="1:10" ht="16.5" customHeight="1" x14ac:dyDescent="0.25">
      <c r="A27" s="12" t="str">
        <f t="shared" si="7"/>
        <v/>
      </c>
      <c r="B27" s="11"/>
      <c r="C27" s="13" t="str">
        <f t="shared" si="0"/>
        <v/>
      </c>
      <c r="D27" s="14" t="str">
        <f t="shared" si="1"/>
        <v/>
      </c>
      <c r="E27" s="14" t="str">
        <f t="shared" si="2"/>
        <v/>
      </c>
      <c r="F27" s="20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21" t="str">
        <f t="shared" si="6"/>
        <v/>
      </c>
    </row>
    <row r="28" spans="1:10" ht="16.5" customHeight="1" x14ac:dyDescent="0.25">
      <c r="A28" s="12" t="str">
        <f t="shared" si="7"/>
        <v/>
      </c>
      <c r="B28" s="11"/>
      <c r="C28" s="13" t="str">
        <f t="shared" si="0"/>
        <v/>
      </c>
      <c r="D28" s="14" t="str">
        <f t="shared" si="1"/>
        <v/>
      </c>
      <c r="E28" s="14" t="str">
        <f t="shared" si="2"/>
        <v/>
      </c>
      <c r="F28" s="20"/>
      <c r="G28" s="1" t="str">
        <f t="shared" si="3"/>
        <v/>
      </c>
      <c r="H28" s="1" t="str">
        <f t="shared" si="4"/>
        <v/>
      </c>
      <c r="I28" s="1" t="str">
        <f t="shared" si="5"/>
        <v/>
      </c>
      <c r="J28" s="21" t="str">
        <f t="shared" si="6"/>
        <v/>
      </c>
    </row>
    <row r="29" spans="1:10" ht="16.5" customHeight="1" x14ac:dyDescent="0.25">
      <c r="A29" s="12" t="str">
        <f t="shared" si="7"/>
        <v/>
      </c>
      <c r="B29" s="11"/>
      <c r="C29" s="13" t="str">
        <f t="shared" si="0"/>
        <v/>
      </c>
      <c r="D29" s="14" t="str">
        <f t="shared" si="1"/>
        <v/>
      </c>
      <c r="E29" s="14" t="str">
        <f t="shared" si="2"/>
        <v/>
      </c>
      <c r="F29" s="20"/>
      <c r="G29" s="1" t="str">
        <f t="shared" si="3"/>
        <v/>
      </c>
      <c r="H29" s="1" t="str">
        <f t="shared" si="4"/>
        <v/>
      </c>
      <c r="I29" s="1" t="str">
        <f t="shared" si="5"/>
        <v/>
      </c>
      <c r="J29" s="21" t="str">
        <f t="shared" si="6"/>
        <v/>
      </c>
    </row>
    <row r="30" spans="1:10" ht="16.5" customHeight="1" x14ac:dyDescent="0.25">
      <c r="A30" s="12" t="str">
        <f t="shared" si="7"/>
        <v/>
      </c>
      <c r="B30" s="11"/>
      <c r="C30" s="13" t="str">
        <f t="shared" si="0"/>
        <v/>
      </c>
      <c r="D30" s="14" t="str">
        <f t="shared" si="1"/>
        <v/>
      </c>
      <c r="E30" s="14" t="str">
        <f t="shared" si="2"/>
        <v/>
      </c>
      <c r="F30" s="20"/>
      <c r="G30" s="1" t="str">
        <f t="shared" si="3"/>
        <v/>
      </c>
      <c r="H30" s="1" t="str">
        <f t="shared" si="4"/>
        <v/>
      </c>
      <c r="I30" s="1" t="str">
        <f t="shared" si="5"/>
        <v/>
      </c>
      <c r="J30" s="21" t="str">
        <f t="shared" si="6"/>
        <v/>
      </c>
    </row>
    <row r="31" spans="1:10" ht="16.5" customHeight="1" x14ac:dyDescent="0.25">
      <c r="A31" s="12" t="str">
        <f t="shared" si="7"/>
        <v/>
      </c>
      <c r="B31" s="11"/>
      <c r="C31" s="13" t="str">
        <f t="shared" si="0"/>
        <v/>
      </c>
      <c r="D31" s="14" t="str">
        <f t="shared" si="1"/>
        <v/>
      </c>
      <c r="E31" s="14" t="str">
        <f t="shared" si="2"/>
        <v/>
      </c>
      <c r="F31" s="20"/>
      <c r="G31" s="1" t="str">
        <f t="shared" si="3"/>
        <v/>
      </c>
      <c r="H31" s="1" t="str">
        <f t="shared" si="4"/>
        <v/>
      </c>
      <c r="I31" s="1" t="str">
        <f t="shared" si="5"/>
        <v/>
      </c>
      <c r="J31" s="21" t="str">
        <f t="shared" si="6"/>
        <v/>
      </c>
    </row>
    <row r="32" spans="1:10" ht="16.5" customHeight="1" x14ac:dyDescent="0.25">
      <c r="A32" s="12" t="str">
        <f t="shared" si="7"/>
        <v/>
      </c>
      <c r="B32" s="11"/>
      <c r="C32" s="13" t="str">
        <f t="shared" si="0"/>
        <v/>
      </c>
      <c r="D32" s="14" t="str">
        <f t="shared" si="1"/>
        <v/>
      </c>
      <c r="E32" s="14" t="str">
        <f t="shared" si="2"/>
        <v/>
      </c>
      <c r="F32" s="20"/>
      <c r="G32" s="1" t="str">
        <f t="shared" si="3"/>
        <v/>
      </c>
      <c r="H32" s="1" t="str">
        <f t="shared" si="4"/>
        <v/>
      </c>
      <c r="I32" s="1" t="str">
        <f t="shared" si="5"/>
        <v/>
      </c>
      <c r="J32" s="21" t="str">
        <f t="shared" si="6"/>
        <v/>
      </c>
    </row>
    <row r="33" spans="1:10" ht="16.5" customHeight="1" x14ac:dyDescent="0.25">
      <c r="G33" s="1" t="str">
        <f t="shared" si="3"/>
        <v/>
      </c>
      <c r="H33" s="1" t="str">
        <f t="shared" si="4"/>
        <v/>
      </c>
      <c r="I33" s="1" t="str">
        <f t="shared" si="5"/>
        <v/>
      </c>
      <c r="J33" s="21" t="str">
        <f t="shared" si="6"/>
        <v/>
      </c>
    </row>
    <row r="36" spans="1:10" x14ac:dyDescent="0.25">
      <c r="A36" s="24"/>
      <c r="B36" s="24" t="s">
        <v>527</v>
      </c>
      <c r="C36" s="24"/>
      <c r="D36" s="24"/>
      <c r="E36" s="24">
        <v>1</v>
      </c>
    </row>
  </sheetData>
  <sheetProtection selectLockedCells="1"/>
  <mergeCells count="3">
    <mergeCell ref="A2:F2"/>
    <mergeCell ref="A3:F3"/>
    <mergeCell ref="A4:E4"/>
  </mergeCells>
  <conditionalFormatting sqref="B11:B16">
    <cfRule type="cellIs" dxfId="7" priority="3" stopIfTrue="1" operator="equal">
      <formula>0</formula>
    </cfRule>
  </conditionalFormatting>
  <conditionalFormatting sqref="B17:B23">
    <cfRule type="cellIs" dxfId="5" priority="2" stopIfTrue="1" operator="equal">
      <formula>0</formula>
    </cfRule>
  </conditionalFormatting>
  <conditionalFormatting sqref="B24:B32">
    <cfRule type="cellIs" dxfId="3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Footer>&amp;L&amp;"Arial,Cursiva"&amp;8Inscripciones &amp;C&amp;"Times New Roman,Normal"- DEPORTE OLÍMPICO 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7"/>
  <sheetViews>
    <sheetView workbookViewId="0">
      <selection activeCell="P129" sqref="P129"/>
    </sheetView>
  </sheetViews>
  <sheetFormatPr baseColWidth="10" defaultRowHeight="13.2" x14ac:dyDescent="0.25"/>
  <cols>
    <col min="1" max="1" width="6" bestFit="1" customWidth="1"/>
    <col min="2" max="2" width="13.6640625" bestFit="1" customWidth="1"/>
    <col min="3" max="3" width="5" bestFit="1" customWidth="1"/>
    <col min="4" max="4" width="20.6640625" bestFit="1" customWidth="1"/>
    <col min="5" max="5" width="33.6640625" bestFit="1" customWidth="1"/>
    <col min="6" max="6" width="11" bestFit="1" customWidth="1"/>
    <col min="7" max="7" width="25.5546875" bestFit="1" customWidth="1"/>
    <col min="8" max="8" width="2.109375" bestFit="1" customWidth="1"/>
    <col min="9" max="9" width="2.44140625" bestFit="1" customWidth="1"/>
    <col min="10" max="11" width="4.33203125" bestFit="1" customWidth="1"/>
  </cols>
  <sheetData>
    <row r="3" spans="1:11" x14ac:dyDescent="0.25">
      <c r="A3" t="e">
        <f>#REF!</f>
        <v>#REF!</v>
      </c>
      <c r="B3" t="e">
        <f>CONCATENATE(#REF!," ",PROPER(#REF!))</f>
        <v>#REF!</v>
      </c>
      <c r="C3" t="e">
        <f>#REF!</f>
        <v>#REF!</v>
      </c>
      <c r="D3" t="e">
        <f>CONCATENATE(#REF!," ",PROPER(#REF!))</f>
        <v>#REF!</v>
      </c>
      <c r="E3" t="e">
        <f>#REF!</f>
        <v>#REF!</v>
      </c>
      <c r="F3" t="e">
        <v>#N/A</v>
      </c>
      <c r="G3" t="e">
        <v>#N/A</v>
      </c>
      <c r="H3" t="e">
        <v>#N/A</v>
      </c>
      <c r="I3" t="e">
        <v>#N/A</v>
      </c>
      <c r="J3" t="e">
        <v>#N/A</v>
      </c>
      <c r="K3" t="e">
        <v>#N/A</v>
      </c>
    </row>
    <row r="4" spans="1:11" x14ac:dyDescent="0.25">
      <c r="A4" t="e">
        <f>#REF!</f>
        <v>#REF!</v>
      </c>
      <c r="B4" t="e">
        <f>CONCATENATE(#REF!," ",PROPER(#REF!))</f>
        <v>#REF!</v>
      </c>
      <c r="C4" t="e">
        <f>#REF!</f>
        <v>#REF!</v>
      </c>
      <c r="D4" t="e">
        <f>CONCATENATE(#REF!," ",PROPER(#REF!))</f>
        <v>#REF!</v>
      </c>
      <c r="E4" t="e">
        <f>#REF!</f>
        <v>#REF!</v>
      </c>
      <c r="F4" t="e">
        <v>#N/A</v>
      </c>
      <c r="G4" t="e">
        <v>#N/A</v>
      </c>
      <c r="H4" t="e">
        <v>#N/A</v>
      </c>
      <c r="I4" t="e">
        <v>#N/A</v>
      </c>
      <c r="J4" t="e">
        <v>#N/A</v>
      </c>
      <c r="K4" t="e">
        <v>#N/A</v>
      </c>
    </row>
    <row r="5" spans="1:11" x14ac:dyDescent="0.25">
      <c r="A5" t="e">
        <f>#REF!</f>
        <v>#REF!</v>
      </c>
      <c r="B5" t="e">
        <f>CONCATENATE(#REF!," ",PROPER(#REF!))</f>
        <v>#REF!</v>
      </c>
      <c r="C5" t="e">
        <f>#REF!</f>
        <v>#REF!</v>
      </c>
      <c r="D5" t="e">
        <f>CONCATENATE(#REF!," ",PROPER(#REF!))</f>
        <v>#REF!</v>
      </c>
      <c r="E5" t="e">
        <f>#REF!</f>
        <v>#REF!</v>
      </c>
      <c r="F5" t="e">
        <v>#N/A</v>
      </c>
      <c r="G5" t="e">
        <v>#N/A</v>
      </c>
      <c r="H5" t="e">
        <v>#N/A</v>
      </c>
      <c r="I5" t="e">
        <v>#N/A</v>
      </c>
      <c r="J5" t="e">
        <v>#N/A</v>
      </c>
      <c r="K5" t="e">
        <v>#N/A</v>
      </c>
    </row>
    <row r="6" spans="1:11" x14ac:dyDescent="0.25">
      <c r="A6" t="e">
        <f>#REF!</f>
        <v>#REF!</v>
      </c>
      <c r="B6" t="e">
        <f>CONCATENATE(#REF!," ",PROPER(#REF!))</f>
        <v>#REF!</v>
      </c>
      <c r="C6" t="e">
        <f>#REF!</f>
        <v>#REF!</v>
      </c>
      <c r="D6" t="e">
        <f>CONCATENATE(#REF!," ",PROPER(#REF!))</f>
        <v>#REF!</v>
      </c>
      <c r="E6" t="e">
        <f>#REF!</f>
        <v>#REF!</v>
      </c>
      <c r="F6" t="e">
        <v>#N/A</v>
      </c>
      <c r="G6" t="e">
        <v>#N/A</v>
      </c>
      <c r="H6" t="e">
        <v>#N/A</v>
      </c>
      <c r="I6" t="e">
        <v>#N/A</v>
      </c>
      <c r="J6" t="e">
        <v>#N/A</v>
      </c>
      <c r="K6" t="e">
        <v>#N/A</v>
      </c>
    </row>
    <row r="7" spans="1:11" x14ac:dyDescent="0.25">
      <c r="A7" t="e">
        <f>#REF!</f>
        <v>#REF!</v>
      </c>
      <c r="B7" t="e">
        <f>CONCATENATE(#REF!," ",PROPER(#REF!))</f>
        <v>#REF!</v>
      </c>
      <c r="C7" t="e">
        <f>#REF!</f>
        <v>#REF!</v>
      </c>
      <c r="D7" t="e">
        <f>CONCATENATE(#REF!," ",PROPER(#REF!))</f>
        <v>#REF!</v>
      </c>
      <c r="E7" t="e">
        <f>#REF!</f>
        <v>#REF!</v>
      </c>
      <c r="F7" t="e">
        <v>#N/A</v>
      </c>
      <c r="G7" t="e">
        <v>#N/A</v>
      </c>
      <c r="H7" t="e">
        <v>#N/A</v>
      </c>
      <c r="I7" t="e">
        <v>#N/A</v>
      </c>
      <c r="J7" t="e">
        <v>#N/A</v>
      </c>
      <c r="K7" t="e">
        <v>#N/A</v>
      </c>
    </row>
    <row r="8" spans="1:11" x14ac:dyDescent="0.25">
      <c r="A8" t="e">
        <f>#REF!</f>
        <v>#REF!</v>
      </c>
      <c r="B8" t="e">
        <f>CONCATENATE(#REF!," ",PROPER(#REF!))</f>
        <v>#REF!</v>
      </c>
      <c r="C8" t="e">
        <f>#REF!</f>
        <v>#REF!</v>
      </c>
      <c r="D8" t="e">
        <f>CONCATENATE(#REF!," ",PROPER(#REF!))</f>
        <v>#REF!</v>
      </c>
      <c r="E8" t="e">
        <f>#REF!</f>
        <v>#REF!</v>
      </c>
      <c r="F8" t="e">
        <v>#N/A</v>
      </c>
      <c r="G8" t="e">
        <v>#N/A</v>
      </c>
      <c r="H8" t="e">
        <v>#N/A</v>
      </c>
      <c r="I8" t="e">
        <v>#N/A</v>
      </c>
      <c r="J8" t="e">
        <v>#N/A</v>
      </c>
      <c r="K8" t="e">
        <v>#N/A</v>
      </c>
    </row>
    <row r="9" spans="1:11" x14ac:dyDescent="0.25">
      <c r="A9" t="e">
        <f>#REF!</f>
        <v>#REF!</v>
      </c>
      <c r="B9" t="e">
        <f>CONCATENATE(#REF!," ",PROPER(#REF!))</f>
        <v>#REF!</v>
      </c>
      <c r="C9" t="e">
        <f>#REF!</f>
        <v>#REF!</v>
      </c>
      <c r="D9" t="e">
        <f>CONCATENATE(#REF!," ",PROPER(#REF!))</f>
        <v>#REF!</v>
      </c>
      <c r="E9" t="e">
        <f>#REF!</f>
        <v>#REF!</v>
      </c>
      <c r="F9" t="e">
        <v>#N/A</v>
      </c>
      <c r="G9" t="e">
        <v>#N/A</v>
      </c>
      <c r="H9" t="e">
        <v>#N/A</v>
      </c>
      <c r="I9" t="e">
        <v>#N/A</v>
      </c>
      <c r="J9" t="e">
        <v>#N/A</v>
      </c>
      <c r="K9" t="e">
        <v>#N/A</v>
      </c>
    </row>
    <row r="12" spans="1:11" x14ac:dyDescent="0.25">
      <c r="A12" t="e">
        <f>#REF!</f>
        <v>#REF!</v>
      </c>
      <c r="B12" t="e">
        <f>CONCATENATE(#REF!," ",PROPER(#REF!))</f>
        <v>#REF!</v>
      </c>
      <c r="C12" t="e">
        <f>#REF!</f>
        <v>#REF!</v>
      </c>
      <c r="D12" t="e">
        <f>CONCATENATE(#REF!," ",PROPER(#REF!))</f>
        <v>#REF!</v>
      </c>
      <c r="E12" t="e">
        <f>#REF!</f>
        <v>#REF!</v>
      </c>
      <c r="F12" t="e">
        <v>#N/A</v>
      </c>
      <c r="G12" t="e">
        <v>#N/A</v>
      </c>
      <c r="H12" t="e">
        <v>#N/A</v>
      </c>
      <c r="I12" t="e">
        <v>#N/A</v>
      </c>
      <c r="J12" t="e">
        <v>#N/A</v>
      </c>
      <c r="K12" t="e">
        <v>#N/A</v>
      </c>
    </row>
    <row r="13" spans="1:11" x14ac:dyDescent="0.25">
      <c r="A13" t="e">
        <f>#REF!</f>
        <v>#REF!</v>
      </c>
      <c r="B13" t="e">
        <f>CONCATENATE(#REF!," ",PROPER(#REF!))</f>
        <v>#REF!</v>
      </c>
      <c r="C13" t="e">
        <f>#REF!</f>
        <v>#REF!</v>
      </c>
      <c r="D13" t="e">
        <f>CONCATENATE(#REF!," ",PROPER(#REF!))</f>
        <v>#REF!</v>
      </c>
      <c r="E13" t="e">
        <f>#REF!</f>
        <v>#REF!</v>
      </c>
      <c r="F13" t="e">
        <v>#N/A</v>
      </c>
      <c r="G13" t="e">
        <v>#N/A</v>
      </c>
      <c r="H13" t="e">
        <v>#N/A</v>
      </c>
      <c r="I13" t="e">
        <v>#N/A</v>
      </c>
      <c r="J13" t="e">
        <v>#N/A</v>
      </c>
      <c r="K13" t="e">
        <v>#N/A</v>
      </c>
    </row>
    <row r="14" spans="1:11" x14ac:dyDescent="0.25">
      <c r="A14" t="e">
        <f>#REF!</f>
        <v>#REF!</v>
      </c>
      <c r="B14" t="e">
        <f>CONCATENATE(#REF!," ",PROPER(#REF!))</f>
        <v>#REF!</v>
      </c>
      <c r="C14" t="e">
        <f>#REF!</f>
        <v>#REF!</v>
      </c>
      <c r="D14" t="e">
        <f>CONCATENATE(#REF!," ",PROPER(#REF!))</f>
        <v>#REF!</v>
      </c>
      <c r="E14" t="e">
        <f>#REF!</f>
        <v>#REF!</v>
      </c>
      <c r="F14" t="e">
        <v>#N/A</v>
      </c>
      <c r="G14" t="e">
        <v>#N/A</v>
      </c>
      <c r="H14" t="e">
        <v>#N/A</v>
      </c>
      <c r="I14" t="e">
        <v>#N/A</v>
      </c>
      <c r="J14" t="e">
        <v>#N/A</v>
      </c>
      <c r="K14" t="e">
        <v>#N/A</v>
      </c>
    </row>
    <row r="18" spans="1:11" x14ac:dyDescent="0.25">
      <c r="A18" t="e">
        <f>#REF!</f>
        <v>#REF!</v>
      </c>
      <c r="B18" t="e">
        <f>CONCATENATE(#REF!," ",PROPER(#REF!))</f>
        <v>#REF!</v>
      </c>
      <c r="C18" t="e">
        <f>#REF!</f>
        <v>#REF!</v>
      </c>
      <c r="D18" t="e">
        <f>CONCATENATE(#REF!," ",PROPER(#REF!))</f>
        <v>#REF!</v>
      </c>
      <c r="E18" t="e">
        <f>#REF!</f>
        <v>#REF!</v>
      </c>
      <c r="F18" t="e">
        <v>#N/A</v>
      </c>
      <c r="G18" t="e">
        <v>#N/A</v>
      </c>
      <c r="H18" t="e">
        <v>#N/A</v>
      </c>
      <c r="I18" t="e">
        <v>#N/A</v>
      </c>
      <c r="J18" t="e">
        <v>#N/A</v>
      </c>
      <c r="K18" t="e">
        <v>#N/A</v>
      </c>
    </row>
    <row r="19" spans="1:11" x14ac:dyDescent="0.25">
      <c r="A19" t="e">
        <f>#REF!</f>
        <v>#REF!</v>
      </c>
      <c r="B19" t="e">
        <f>CONCATENATE(#REF!," ",PROPER(#REF!))</f>
        <v>#REF!</v>
      </c>
      <c r="C19" t="e">
        <f>#REF!</f>
        <v>#REF!</v>
      </c>
      <c r="D19" t="e">
        <f>CONCATENATE(#REF!," ",PROPER(#REF!))</f>
        <v>#REF!</v>
      </c>
      <c r="E19" t="e">
        <f>#REF!</f>
        <v>#REF!</v>
      </c>
      <c r="F19" t="e">
        <v>#N/A</v>
      </c>
      <c r="G19" t="e">
        <v>#N/A</v>
      </c>
      <c r="H19" t="e">
        <v>#N/A</v>
      </c>
      <c r="I19" t="e">
        <v>#N/A</v>
      </c>
      <c r="J19" t="e">
        <v>#N/A</v>
      </c>
      <c r="K19" t="e">
        <v>#N/A</v>
      </c>
    </row>
    <row r="20" spans="1:11" x14ac:dyDescent="0.25">
      <c r="A20" t="e">
        <f>#REF!</f>
        <v>#REF!</v>
      </c>
      <c r="B20" t="e">
        <f>CONCATENATE(#REF!," ",PROPER(#REF!))</f>
        <v>#REF!</v>
      </c>
      <c r="C20" t="e">
        <f>#REF!</f>
        <v>#REF!</v>
      </c>
      <c r="D20" t="e">
        <f>CONCATENATE(#REF!," ",PROPER(#REF!))</f>
        <v>#REF!</v>
      </c>
      <c r="E20" t="e">
        <f>#REF!</f>
        <v>#REF!</v>
      </c>
      <c r="F20" t="e">
        <v>#N/A</v>
      </c>
      <c r="G20" t="e">
        <v>#N/A</v>
      </c>
      <c r="H20" t="e">
        <v>#N/A</v>
      </c>
      <c r="I20" t="e">
        <v>#N/A</v>
      </c>
      <c r="J20" t="e">
        <v>#N/A</v>
      </c>
      <c r="K20" t="e">
        <v>#N/A</v>
      </c>
    </row>
    <row r="21" spans="1:11" x14ac:dyDescent="0.25">
      <c r="A21" t="e">
        <f>#REF!</f>
        <v>#REF!</v>
      </c>
      <c r="B21" t="e">
        <f>CONCATENATE(#REF!," ",PROPER(#REF!))</f>
        <v>#REF!</v>
      </c>
      <c r="C21" t="e">
        <f>#REF!</f>
        <v>#REF!</v>
      </c>
      <c r="D21" t="e">
        <f>CONCATENATE(#REF!," ",PROPER(#REF!))</f>
        <v>#REF!</v>
      </c>
      <c r="E21" t="e">
        <f>#REF!</f>
        <v>#REF!</v>
      </c>
      <c r="F21" t="e">
        <v>#N/A</v>
      </c>
      <c r="G21" t="e">
        <v>#N/A</v>
      </c>
      <c r="H21" t="e">
        <v>#N/A</v>
      </c>
      <c r="I21" t="e">
        <v>#N/A</v>
      </c>
      <c r="J21" t="e">
        <v>#N/A</v>
      </c>
      <c r="K21" t="e">
        <v>#N/A</v>
      </c>
    </row>
    <row r="22" spans="1:11" x14ac:dyDescent="0.25">
      <c r="A22" t="e">
        <f>#REF!</f>
        <v>#REF!</v>
      </c>
      <c r="B22" t="e">
        <f>CONCATENATE(#REF!," ",PROPER(#REF!))</f>
        <v>#REF!</v>
      </c>
      <c r="C22" t="e">
        <f>#REF!</f>
        <v>#REF!</v>
      </c>
      <c r="D22" t="e">
        <f>CONCATENATE(#REF!," ",PROPER(#REF!))</f>
        <v>#REF!</v>
      </c>
      <c r="E22" t="e">
        <f>#REF!</f>
        <v>#REF!</v>
      </c>
      <c r="F22" t="e">
        <v>#N/A</v>
      </c>
      <c r="G22" t="e">
        <v>#N/A</v>
      </c>
      <c r="H22" t="e">
        <v>#N/A</v>
      </c>
      <c r="I22" t="e">
        <v>#N/A</v>
      </c>
      <c r="J22" t="e">
        <v>#N/A</v>
      </c>
      <c r="K22" t="e">
        <v>#N/A</v>
      </c>
    </row>
    <row r="23" spans="1:11" x14ac:dyDescent="0.25">
      <c r="A23" t="e">
        <f>#REF!</f>
        <v>#REF!</v>
      </c>
      <c r="B23" t="e">
        <f>CONCATENATE(#REF!," ",PROPER(#REF!))</f>
        <v>#REF!</v>
      </c>
      <c r="C23" t="e">
        <f>#REF!</f>
        <v>#REF!</v>
      </c>
      <c r="D23" t="e">
        <f>CONCATENATE(#REF!," ",PROPER(#REF!))</f>
        <v>#REF!</v>
      </c>
      <c r="E23" t="e">
        <f>#REF!</f>
        <v>#REF!</v>
      </c>
      <c r="F23" t="e">
        <v>#N/A</v>
      </c>
      <c r="G23" t="e">
        <v>#N/A</v>
      </c>
      <c r="H23" t="e">
        <v>#N/A</v>
      </c>
      <c r="I23" t="e">
        <v>#N/A</v>
      </c>
      <c r="J23" t="e">
        <v>#N/A</v>
      </c>
      <c r="K23" t="e">
        <v>#N/A</v>
      </c>
    </row>
    <row r="24" spans="1:11" x14ac:dyDescent="0.25">
      <c r="A24" t="e">
        <f>#REF!</f>
        <v>#REF!</v>
      </c>
      <c r="B24" t="e">
        <f>CONCATENATE(#REF!," ",PROPER(#REF!))</f>
        <v>#REF!</v>
      </c>
      <c r="C24" t="e">
        <f>#REF!</f>
        <v>#REF!</v>
      </c>
      <c r="D24" t="e">
        <f>CONCATENATE(#REF!," ",PROPER(#REF!))</f>
        <v>#REF!</v>
      </c>
      <c r="E24" t="e">
        <f>#REF!</f>
        <v>#REF!</v>
      </c>
      <c r="F24" t="e">
        <v>#N/A</v>
      </c>
      <c r="G24" t="e">
        <v>#N/A</v>
      </c>
      <c r="H24" t="e">
        <v>#N/A</v>
      </c>
      <c r="I24" t="e">
        <v>#N/A</v>
      </c>
      <c r="J24" t="e">
        <v>#N/A</v>
      </c>
      <c r="K24" t="e">
        <v>#N/A</v>
      </c>
    </row>
    <row r="27" spans="1:11" x14ac:dyDescent="0.25">
      <c r="A27" t="e">
        <f>#REF!</f>
        <v>#REF!</v>
      </c>
      <c r="B27" t="e">
        <f>CONCATENATE(#REF!," ",PROPER(#REF!))</f>
        <v>#REF!</v>
      </c>
      <c r="C27" t="e">
        <f>#REF!</f>
        <v>#REF!</v>
      </c>
      <c r="D27" t="e">
        <f>CONCATENATE(#REF!," ",PROPER(#REF!))</f>
        <v>#REF!</v>
      </c>
      <c r="E27" t="e">
        <f>#REF!</f>
        <v>#REF!</v>
      </c>
      <c r="F27" t="e">
        <v>#N/A</v>
      </c>
      <c r="G27" t="e">
        <v>#N/A</v>
      </c>
      <c r="H27" t="e">
        <v>#N/A</v>
      </c>
      <c r="I27" t="e">
        <v>#N/A</v>
      </c>
      <c r="J27" t="e">
        <v>#N/A</v>
      </c>
      <c r="K27" t="e">
        <v>#N/A</v>
      </c>
    </row>
    <row r="28" spans="1:11" x14ac:dyDescent="0.25">
      <c r="A28" t="e">
        <f>#REF!</f>
        <v>#REF!</v>
      </c>
      <c r="B28" t="e">
        <f>CONCATENATE(#REF!," ",PROPER(#REF!))</f>
        <v>#REF!</v>
      </c>
      <c r="C28" t="e">
        <f>#REF!</f>
        <v>#REF!</v>
      </c>
      <c r="D28" t="e">
        <f>CONCATENATE(#REF!," ",PROPER(#REF!))</f>
        <v>#REF!</v>
      </c>
      <c r="E28" t="e">
        <f>#REF!</f>
        <v>#REF!</v>
      </c>
      <c r="F28" t="e">
        <v>#N/A</v>
      </c>
      <c r="G28" t="e">
        <v>#N/A</v>
      </c>
      <c r="H28" t="e">
        <v>#N/A</v>
      </c>
      <c r="I28" t="e">
        <v>#N/A</v>
      </c>
      <c r="J28" t="e">
        <v>#N/A</v>
      </c>
      <c r="K28" t="e">
        <v>#N/A</v>
      </c>
    </row>
    <row r="29" spans="1:11" x14ac:dyDescent="0.25">
      <c r="A29" t="e">
        <f>#REF!</f>
        <v>#REF!</v>
      </c>
      <c r="B29" t="e">
        <f>CONCATENATE(#REF!," ",PROPER(#REF!))</f>
        <v>#REF!</v>
      </c>
      <c r="C29" t="e">
        <f>#REF!</f>
        <v>#REF!</v>
      </c>
      <c r="D29" t="e">
        <f>CONCATENATE(#REF!," ",PROPER(#REF!))</f>
        <v>#REF!</v>
      </c>
      <c r="E29" t="e">
        <f>#REF!</f>
        <v>#REF!</v>
      </c>
      <c r="F29" t="e">
        <v>#N/A</v>
      </c>
      <c r="G29" t="e">
        <v>#N/A</v>
      </c>
      <c r="H29" t="e">
        <v>#N/A</v>
      </c>
      <c r="I29" t="e">
        <v>#N/A</v>
      </c>
      <c r="J29" t="e">
        <v>#N/A</v>
      </c>
      <c r="K29" t="e">
        <v>#N/A</v>
      </c>
    </row>
    <row r="32" spans="1:11" x14ac:dyDescent="0.25">
      <c r="A32" t="e">
        <f>#REF!</f>
        <v>#REF!</v>
      </c>
      <c r="B32" t="e">
        <f>CONCATENATE(#REF!," ",PROPER(#REF!))</f>
        <v>#REF!</v>
      </c>
      <c r="C32" t="e">
        <f>#REF!</f>
        <v>#REF!</v>
      </c>
      <c r="D32" t="e">
        <f>CONCATENATE(#REF!," ",PROPER(#REF!))</f>
        <v>#REF!</v>
      </c>
      <c r="E32" t="e">
        <f>#REF!</f>
        <v>#REF!</v>
      </c>
      <c r="F32" t="e">
        <v>#N/A</v>
      </c>
      <c r="G32" t="e">
        <v>#N/A</v>
      </c>
      <c r="H32" t="e">
        <v>#N/A</v>
      </c>
      <c r="I32" t="e">
        <v>#N/A</v>
      </c>
      <c r="J32" t="e">
        <v>#N/A</v>
      </c>
      <c r="K32" t="e">
        <v>#N/A</v>
      </c>
    </row>
    <row r="33" spans="1:11" x14ac:dyDescent="0.25">
      <c r="A33" t="e">
        <f>#REF!</f>
        <v>#REF!</v>
      </c>
      <c r="B33" t="e">
        <f>CONCATENATE(#REF!," ",PROPER(#REF!))</f>
        <v>#REF!</v>
      </c>
      <c r="C33" t="e">
        <f>#REF!</f>
        <v>#REF!</v>
      </c>
      <c r="D33" t="e">
        <f>CONCATENATE(#REF!," ",PROPER(#REF!))</f>
        <v>#REF!</v>
      </c>
      <c r="E33" t="e">
        <f>#REF!</f>
        <v>#REF!</v>
      </c>
      <c r="F33" t="e">
        <v>#N/A</v>
      </c>
      <c r="G33" t="e">
        <v>#N/A</v>
      </c>
      <c r="H33" t="e">
        <v>#N/A</v>
      </c>
      <c r="I33" t="e">
        <v>#N/A</v>
      </c>
      <c r="J33" t="e">
        <v>#N/A</v>
      </c>
      <c r="K33" t="e">
        <v>#N/A</v>
      </c>
    </row>
    <row r="34" spans="1:11" x14ac:dyDescent="0.25">
      <c r="A34" t="e">
        <f>#REF!</f>
        <v>#REF!</v>
      </c>
      <c r="B34" t="e">
        <f>CONCATENATE(#REF!," ",PROPER(#REF!))</f>
        <v>#REF!</v>
      </c>
      <c r="C34" t="e">
        <f>#REF!</f>
        <v>#REF!</v>
      </c>
      <c r="D34" t="e">
        <f>CONCATENATE(#REF!," ",PROPER(#REF!))</f>
        <v>#REF!</v>
      </c>
      <c r="E34" t="e">
        <f>#REF!</f>
        <v>#REF!</v>
      </c>
      <c r="F34" t="e">
        <v>#N/A</v>
      </c>
      <c r="G34" t="e">
        <v>#N/A</v>
      </c>
      <c r="H34" t="e">
        <v>#N/A</v>
      </c>
      <c r="I34" t="e">
        <v>#N/A</v>
      </c>
      <c r="J34" t="e">
        <v>#N/A</v>
      </c>
      <c r="K34" t="e">
        <v>#N/A</v>
      </c>
    </row>
    <row r="35" spans="1:11" x14ac:dyDescent="0.25">
      <c r="A35" t="e">
        <f>#REF!</f>
        <v>#REF!</v>
      </c>
      <c r="B35" t="e">
        <f>CONCATENATE(#REF!," ",PROPER(#REF!))</f>
        <v>#REF!</v>
      </c>
      <c r="C35" t="e">
        <f>#REF!</f>
        <v>#REF!</v>
      </c>
      <c r="D35" t="e">
        <f>CONCATENATE(#REF!," ",PROPER(#REF!))</f>
        <v>#REF!</v>
      </c>
      <c r="E35" t="e">
        <f>#REF!</f>
        <v>#REF!</v>
      </c>
      <c r="F35" t="e">
        <v>#N/A</v>
      </c>
      <c r="G35" t="e">
        <v>#N/A</v>
      </c>
      <c r="H35" t="e">
        <v>#N/A</v>
      </c>
      <c r="I35" t="e">
        <v>#N/A</v>
      </c>
      <c r="J35" t="e">
        <v>#N/A</v>
      </c>
      <c r="K35" t="e">
        <v>#N/A</v>
      </c>
    </row>
    <row r="36" spans="1:11" x14ac:dyDescent="0.25">
      <c r="A36" t="e">
        <f>#REF!</f>
        <v>#REF!</v>
      </c>
      <c r="B36" t="e">
        <f>CONCATENATE(#REF!," ",PROPER(#REF!))</f>
        <v>#REF!</v>
      </c>
      <c r="C36" t="e">
        <f>#REF!</f>
        <v>#REF!</v>
      </c>
      <c r="D36" t="e">
        <f>CONCATENATE(#REF!," ",PROPER(#REF!))</f>
        <v>#REF!</v>
      </c>
      <c r="E36" t="e">
        <f>#REF!</f>
        <v>#REF!</v>
      </c>
      <c r="F36" t="e">
        <v>#N/A</v>
      </c>
      <c r="G36" t="e">
        <v>#N/A</v>
      </c>
      <c r="H36" t="e">
        <v>#N/A</v>
      </c>
      <c r="I36" t="e">
        <v>#N/A</v>
      </c>
      <c r="J36" t="e">
        <v>#N/A</v>
      </c>
      <c r="K36" t="e">
        <v>#N/A</v>
      </c>
    </row>
    <row r="37" spans="1:11" x14ac:dyDescent="0.25">
      <c r="A37" t="e">
        <f>#REF!</f>
        <v>#REF!</v>
      </c>
      <c r="B37" t="e">
        <f>CONCATENATE(#REF!," ",PROPER(#REF!))</f>
        <v>#REF!</v>
      </c>
      <c r="C37" t="e">
        <f>#REF!</f>
        <v>#REF!</v>
      </c>
      <c r="D37" t="e">
        <f>CONCATENATE(#REF!," ",PROPER(#REF!))</f>
        <v>#REF!</v>
      </c>
      <c r="E37" t="e">
        <f>#REF!</f>
        <v>#REF!</v>
      </c>
      <c r="F37" t="e">
        <v>#N/A</v>
      </c>
      <c r="G37" t="e">
        <v>#N/A</v>
      </c>
      <c r="H37" t="e">
        <v>#N/A</v>
      </c>
      <c r="I37" t="e">
        <v>#N/A</v>
      </c>
      <c r="J37" t="e">
        <v>#N/A</v>
      </c>
      <c r="K37" t="e">
        <v>#N/A</v>
      </c>
    </row>
    <row r="38" spans="1:11" x14ac:dyDescent="0.25">
      <c r="A38" t="e">
        <f>#REF!</f>
        <v>#REF!</v>
      </c>
      <c r="B38" t="e">
        <f>CONCATENATE(#REF!," ",PROPER(#REF!))</f>
        <v>#REF!</v>
      </c>
      <c r="C38" t="e">
        <f>#REF!</f>
        <v>#REF!</v>
      </c>
      <c r="D38" t="e">
        <f>CONCATENATE(#REF!," ",PROPER(#REF!))</f>
        <v>#REF!</v>
      </c>
      <c r="E38" t="e">
        <f>#REF!</f>
        <v>#REF!</v>
      </c>
      <c r="F38" t="e">
        <v>#N/A</v>
      </c>
      <c r="G38" t="e">
        <v>#N/A</v>
      </c>
      <c r="H38" t="e">
        <v>#N/A</v>
      </c>
      <c r="I38" t="e">
        <v>#N/A</v>
      </c>
      <c r="J38" t="e">
        <v>#N/A</v>
      </c>
      <c r="K38" t="e">
        <v>#N/A</v>
      </c>
    </row>
    <row r="41" spans="1:11" x14ac:dyDescent="0.25">
      <c r="A41" t="e">
        <f>#REF!</f>
        <v>#REF!</v>
      </c>
      <c r="B41" t="e">
        <f>CONCATENATE(#REF!," ",PROPER(#REF!))</f>
        <v>#REF!</v>
      </c>
      <c r="C41" t="e">
        <f>#REF!</f>
        <v>#REF!</v>
      </c>
      <c r="D41" t="e">
        <f>CONCATENATE(#REF!," ",PROPER(#REF!))</f>
        <v>#REF!</v>
      </c>
      <c r="E41" t="e">
        <f>#REF!</f>
        <v>#REF!</v>
      </c>
      <c r="F41" t="e">
        <v>#N/A</v>
      </c>
      <c r="G41" t="e">
        <v>#N/A</v>
      </c>
      <c r="H41" t="e">
        <v>#N/A</v>
      </c>
      <c r="I41" t="e">
        <v>#N/A</v>
      </c>
      <c r="J41" t="e">
        <v>#N/A</v>
      </c>
      <c r="K41" t="e">
        <v>#N/A</v>
      </c>
    </row>
    <row r="42" spans="1:11" x14ac:dyDescent="0.25">
      <c r="A42" t="e">
        <f>#REF!</f>
        <v>#REF!</v>
      </c>
      <c r="B42" t="e">
        <f>CONCATENATE(#REF!," ",PROPER(#REF!))</f>
        <v>#REF!</v>
      </c>
      <c r="C42" t="e">
        <f>#REF!</f>
        <v>#REF!</v>
      </c>
      <c r="D42" t="e">
        <f>CONCATENATE(#REF!," ",PROPER(#REF!))</f>
        <v>#REF!</v>
      </c>
      <c r="E42" t="e">
        <f>#REF!</f>
        <v>#REF!</v>
      </c>
      <c r="F42" t="e">
        <v>#N/A</v>
      </c>
      <c r="G42" t="e">
        <v>#N/A</v>
      </c>
      <c r="H42" t="e">
        <v>#N/A</v>
      </c>
      <c r="I42" t="e">
        <v>#N/A</v>
      </c>
      <c r="J42" t="e">
        <v>#N/A</v>
      </c>
      <c r="K42" t="e">
        <v>#N/A</v>
      </c>
    </row>
    <row r="43" spans="1:11" x14ac:dyDescent="0.25">
      <c r="A43" t="e">
        <f>#REF!</f>
        <v>#REF!</v>
      </c>
      <c r="B43" t="e">
        <f>CONCATENATE(#REF!," ",PROPER(#REF!))</f>
        <v>#REF!</v>
      </c>
      <c r="C43" t="e">
        <f>#REF!</f>
        <v>#REF!</v>
      </c>
      <c r="D43" t="e">
        <f>CONCATENATE(#REF!," ",PROPER(#REF!))</f>
        <v>#REF!</v>
      </c>
      <c r="E43" t="e">
        <f>#REF!</f>
        <v>#REF!</v>
      </c>
      <c r="F43" t="e">
        <v>#N/A</v>
      </c>
      <c r="G43" t="e">
        <v>#N/A</v>
      </c>
      <c r="H43" t="e">
        <v>#N/A</v>
      </c>
      <c r="I43" t="e">
        <v>#N/A</v>
      </c>
      <c r="J43" t="e">
        <v>#N/A</v>
      </c>
      <c r="K43" t="e">
        <v>#N/A</v>
      </c>
    </row>
    <row r="46" spans="1:11" x14ac:dyDescent="0.25">
      <c r="A46" t="e">
        <f>#REF!</f>
        <v>#REF!</v>
      </c>
      <c r="B46" t="e">
        <f>CONCATENATE(#REF!," ",PROPER(#REF!))</f>
        <v>#REF!</v>
      </c>
      <c r="C46" t="e">
        <f>#REF!</f>
        <v>#REF!</v>
      </c>
      <c r="D46" t="e">
        <f>CONCATENATE(#REF!," ",PROPER(#REF!))</f>
        <v>#REF!</v>
      </c>
      <c r="E46" t="e">
        <f>#REF!</f>
        <v>#REF!</v>
      </c>
      <c r="F46" t="e">
        <v>#N/A</v>
      </c>
      <c r="G46" t="e">
        <v>#N/A</v>
      </c>
      <c r="H46" t="e">
        <v>#N/A</v>
      </c>
      <c r="I46" t="e">
        <v>#N/A</v>
      </c>
      <c r="J46" t="e">
        <v>#N/A</v>
      </c>
      <c r="K46" t="e">
        <v>#N/A</v>
      </c>
    </row>
    <row r="47" spans="1:11" x14ac:dyDescent="0.25">
      <c r="A47" t="e">
        <f>#REF!</f>
        <v>#REF!</v>
      </c>
      <c r="B47" t="e">
        <f>CONCATENATE(#REF!," ",PROPER(#REF!))</f>
        <v>#REF!</v>
      </c>
      <c r="C47" t="e">
        <f>#REF!</f>
        <v>#REF!</v>
      </c>
      <c r="D47" t="e">
        <f>CONCATENATE(#REF!," ",PROPER(#REF!))</f>
        <v>#REF!</v>
      </c>
      <c r="E47" t="e">
        <f>#REF!</f>
        <v>#REF!</v>
      </c>
      <c r="F47" t="e">
        <v>#N/A</v>
      </c>
      <c r="G47" t="e">
        <v>#N/A</v>
      </c>
      <c r="H47" t="e">
        <v>#N/A</v>
      </c>
      <c r="I47" t="e">
        <v>#N/A</v>
      </c>
      <c r="J47" t="e">
        <v>#N/A</v>
      </c>
      <c r="K47" t="e">
        <v>#N/A</v>
      </c>
    </row>
    <row r="48" spans="1:11" x14ac:dyDescent="0.25">
      <c r="A48" t="e">
        <f>#REF!</f>
        <v>#REF!</v>
      </c>
      <c r="B48" t="e">
        <f>CONCATENATE(#REF!," ",PROPER(#REF!))</f>
        <v>#REF!</v>
      </c>
      <c r="C48" t="e">
        <f>#REF!</f>
        <v>#REF!</v>
      </c>
      <c r="D48" t="e">
        <f>CONCATENATE(#REF!," ",PROPER(#REF!))</f>
        <v>#REF!</v>
      </c>
      <c r="E48" t="e">
        <f>#REF!</f>
        <v>#REF!</v>
      </c>
      <c r="F48" t="e">
        <v>#N/A</v>
      </c>
      <c r="G48" t="e">
        <v>#N/A</v>
      </c>
      <c r="H48" t="e">
        <v>#N/A</v>
      </c>
      <c r="I48" t="e">
        <v>#N/A</v>
      </c>
      <c r="J48" t="e">
        <v>#N/A</v>
      </c>
      <c r="K48" t="e">
        <v>#N/A</v>
      </c>
    </row>
    <row r="49" spans="1:11" x14ac:dyDescent="0.25">
      <c r="A49" t="e">
        <f>#REF!</f>
        <v>#REF!</v>
      </c>
      <c r="B49" t="e">
        <f>CONCATENATE(#REF!," ",PROPER(#REF!))</f>
        <v>#REF!</v>
      </c>
      <c r="C49" t="e">
        <f>#REF!</f>
        <v>#REF!</v>
      </c>
      <c r="D49" t="e">
        <f>CONCATENATE(#REF!," ",PROPER(#REF!))</f>
        <v>#REF!</v>
      </c>
      <c r="E49" t="e">
        <f>#REF!</f>
        <v>#REF!</v>
      </c>
      <c r="F49" t="e">
        <v>#N/A</v>
      </c>
      <c r="G49" t="e">
        <v>#N/A</v>
      </c>
      <c r="H49" t="e">
        <v>#N/A</v>
      </c>
      <c r="I49" t="e">
        <v>#N/A</v>
      </c>
      <c r="J49" t="e">
        <v>#N/A</v>
      </c>
      <c r="K49" t="e">
        <v>#N/A</v>
      </c>
    </row>
    <row r="50" spans="1:11" x14ac:dyDescent="0.25">
      <c r="A50" t="e">
        <f>#REF!</f>
        <v>#REF!</v>
      </c>
      <c r="B50" t="e">
        <f>CONCATENATE(#REF!," ",PROPER(#REF!))</f>
        <v>#REF!</v>
      </c>
      <c r="C50" t="e">
        <f>#REF!</f>
        <v>#REF!</v>
      </c>
      <c r="D50" t="e">
        <f>CONCATENATE(#REF!," ",PROPER(#REF!))</f>
        <v>#REF!</v>
      </c>
      <c r="E50" t="e">
        <f>#REF!</f>
        <v>#REF!</v>
      </c>
      <c r="F50" t="e">
        <v>#N/A</v>
      </c>
      <c r="G50" t="e">
        <v>#N/A</v>
      </c>
      <c r="H50" t="e">
        <v>#N/A</v>
      </c>
      <c r="I50" t="e">
        <v>#N/A</v>
      </c>
      <c r="J50" t="e">
        <v>#N/A</v>
      </c>
      <c r="K50" t="e">
        <v>#N/A</v>
      </c>
    </row>
    <row r="51" spans="1:11" x14ac:dyDescent="0.25">
      <c r="A51" t="e">
        <f>#REF!</f>
        <v>#REF!</v>
      </c>
      <c r="B51" t="e">
        <f>CONCATENATE(#REF!," ",PROPER(#REF!))</f>
        <v>#REF!</v>
      </c>
      <c r="C51" t="e">
        <f>#REF!</f>
        <v>#REF!</v>
      </c>
      <c r="D51" t="e">
        <f>CONCATENATE(#REF!," ",PROPER(#REF!))</f>
        <v>#REF!</v>
      </c>
      <c r="E51" t="e">
        <f>#REF!</f>
        <v>#REF!</v>
      </c>
      <c r="F51" t="e">
        <v>#N/A</v>
      </c>
      <c r="G51" t="e">
        <v>#N/A</v>
      </c>
      <c r="H51" t="e">
        <v>#N/A</v>
      </c>
      <c r="I51" t="e">
        <v>#N/A</v>
      </c>
      <c r="J51" t="e">
        <v>#N/A</v>
      </c>
      <c r="K51" t="e">
        <v>#N/A</v>
      </c>
    </row>
    <row r="52" spans="1:11" x14ac:dyDescent="0.25">
      <c r="A52" t="e">
        <f>#REF!</f>
        <v>#REF!</v>
      </c>
      <c r="B52" t="e">
        <f>CONCATENATE(#REF!," ",PROPER(#REF!))</f>
        <v>#REF!</v>
      </c>
      <c r="C52" t="e">
        <f>#REF!</f>
        <v>#REF!</v>
      </c>
      <c r="D52" t="e">
        <f>CONCATENATE(#REF!," ",PROPER(#REF!))</f>
        <v>#REF!</v>
      </c>
      <c r="E52" t="e">
        <f>#REF!</f>
        <v>#REF!</v>
      </c>
      <c r="F52" t="e">
        <v>#N/A</v>
      </c>
      <c r="G52" t="e">
        <v>#N/A</v>
      </c>
      <c r="H52" t="e">
        <v>#N/A</v>
      </c>
      <c r="I52" t="e">
        <v>#N/A</v>
      </c>
      <c r="J52" t="e">
        <v>#N/A</v>
      </c>
      <c r="K52" t="e">
        <v>#N/A</v>
      </c>
    </row>
    <row r="55" spans="1:11" x14ac:dyDescent="0.25">
      <c r="A55" t="e">
        <f>#REF!</f>
        <v>#REF!</v>
      </c>
      <c r="B55" t="e">
        <f>CONCATENATE(#REF!," ",PROPER(#REF!))</f>
        <v>#REF!</v>
      </c>
      <c r="C55" t="e">
        <f>#REF!</f>
        <v>#REF!</v>
      </c>
      <c r="D55" t="e">
        <f>CONCATENATE(#REF!," ",PROPER(#REF!))</f>
        <v>#REF!</v>
      </c>
      <c r="E55" t="e">
        <f>#REF!</f>
        <v>#REF!</v>
      </c>
      <c r="F55" t="e">
        <v>#N/A</v>
      </c>
      <c r="G55" t="e">
        <v>#N/A</v>
      </c>
      <c r="H55" t="e">
        <v>#N/A</v>
      </c>
      <c r="I55" t="e">
        <v>#N/A</v>
      </c>
      <c r="J55" t="e">
        <v>#N/A</v>
      </c>
      <c r="K55" t="e">
        <v>#N/A</v>
      </c>
    </row>
    <row r="56" spans="1:11" x14ac:dyDescent="0.25">
      <c r="A56" t="e">
        <f>#REF!</f>
        <v>#REF!</v>
      </c>
      <c r="B56" t="e">
        <f>CONCATENATE(#REF!," ",PROPER(#REF!))</f>
        <v>#REF!</v>
      </c>
      <c r="C56" t="e">
        <f>#REF!</f>
        <v>#REF!</v>
      </c>
      <c r="D56" t="e">
        <f>CONCATENATE(#REF!," ",PROPER(#REF!))</f>
        <v>#REF!</v>
      </c>
      <c r="E56" t="e">
        <f>#REF!</f>
        <v>#REF!</v>
      </c>
      <c r="F56" t="e">
        <v>#N/A</v>
      </c>
      <c r="G56" t="e">
        <v>#N/A</v>
      </c>
      <c r="H56" t="e">
        <v>#N/A</v>
      </c>
      <c r="I56" t="e">
        <v>#N/A</v>
      </c>
      <c r="J56" t="e">
        <v>#N/A</v>
      </c>
      <c r="K56" t="e">
        <v>#N/A</v>
      </c>
    </row>
    <row r="57" spans="1:11" x14ac:dyDescent="0.25">
      <c r="A57" t="e">
        <f>#REF!</f>
        <v>#REF!</v>
      </c>
      <c r="B57" t="e">
        <f>CONCATENATE(#REF!," ",PROPER(#REF!))</f>
        <v>#REF!</v>
      </c>
      <c r="C57" t="e">
        <f>#REF!</f>
        <v>#REF!</v>
      </c>
      <c r="D57" t="e">
        <f>CONCATENATE(#REF!," ",PROPER(#REF!))</f>
        <v>#REF!</v>
      </c>
      <c r="E57" t="e">
        <f>#REF!</f>
        <v>#REF!</v>
      </c>
      <c r="F57" t="e">
        <v>#N/A</v>
      </c>
      <c r="G57" t="e">
        <v>#N/A</v>
      </c>
      <c r="H57" t="e">
        <v>#N/A</v>
      </c>
      <c r="I57" t="e">
        <v>#N/A</v>
      </c>
      <c r="J57" t="e">
        <v>#N/A</v>
      </c>
      <c r="K57" t="e">
        <v>#N/A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3"/>
  <sheetViews>
    <sheetView topLeftCell="A433" workbookViewId="0">
      <selection activeCell="A433" sqref="A1:XFD1048576"/>
    </sheetView>
  </sheetViews>
  <sheetFormatPr baseColWidth="10" defaultRowHeight="13.2" x14ac:dyDescent="0.25"/>
  <cols>
    <col min="1" max="1" width="9.44140625" style="44" bestFit="1" customWidth="1"/>
    <col min="2" max="2" width="22.6640625" style="44" bestFit="1" customWidth="1"/>
    <col min="3" max="3" width="19.33203125" style="44" bestFit="1" customWidth="1"/>
    <col min="4" max="4" width="21.88671875" style="44" bestFit="1" customWidth="1"/>
    <col min="5" max="5" width="10.88671875" style="44" bestFit="1" customWidth="1"/>
    <col min="6" max="6" width="6" style="44" bestFit="1" customWidth="1"/>
    <col min="7" max="7" width="10.88671875" style="44" bestFit="1" customWidth="1"/>
    <col min="8" max="8" width="11.88671875" style="44" bestFit="1" customWidth="1"/>
    <col min="9" max="9" width="15.6640625" style="44" bestFit="1" customWidth="1"/>
    <col min="10" max="10" width="8.88671875" style="44" bestFit="1" customWidth="1"/>
    <col min="11" max="17" width="11.5546875" style="44"/>
    <col min="18" max="18" width="15.21875" style="44" bestFit="1" customWidth="1"/>
    <col min="19" max="19" width="11.77734375" style="44" bestFit="1" customWidth="1"/>
    <col min="20" max="20" width="15.44140625" style="44" bestFit="1" customWidth="1"/>
    <col min="21" max="21" width="31" style="44" bestFit="1" customWidth="1"/>
    <col min="22" max="22" width="10.6640625" style="44" bestFit="1" customWidth="1"/>
    <col min="23" max="23" width="5.109375" style="44" bestFit="1" customWidth="1"/>
    <col min="24" max="24" width="8.77734375" style="44" bestFit="1" customWidth="1"/>
    <col min="25" max="25" width="7" style="44" bestFit="1" customWidth="1"/>
    <col min="26" max="16384" width="11.5546875" style="44"/>
  </cols>
  <sheetData>
    <row r="1" spans="1:25" x14ac:dyDescent="0.25">
      <c r="A1" s="44" t="s">
        <v>345</v>
      </c>
      <c r="B1" s="44" t="s">
        <v>346</v>
      </c>
      <c r="C1" s="44" t="s">
        <v>347</v>
      </c>
      <c r="D1" s="44" t="s">
        <v>124</v>
      </c>
      <c r="E1" s="44" t="s">
        <v>386</v>
      </c>
      <c r="F1" s="44" t="s">
        <v>123</v>
      </c>
      <c r="G1" s="44" t="s">
        <v>540</v>
      </c>
      <c r="H1" s="44" t="s">
        <v>348</v>
      </c>
      <c r="I1" s="44" t="s">
        <v>349</v>
      </c>
      <c r="J1" s="44" t="s">
        <v>350</v>
      </c>
      <c r="R1" s="44" t="s">
        <v>419</v>
      </c>
      <c r="S1" s="44" t="s">
        <v>420</v>
      </c>
      <c r="T1" s="44" t="s">
        <v>351</v>
      </c>
      <c r="U1" s="44" t="s">
        <v>93</v>
      </c>
      <c r="V1" s="44" t="s">
        <v>352</v>
      </c>
      <c r="W1" s="44" t="s">
        <v>125</v>
      </c>
      <c r="X1" s="44" t="s">
        <v>339</v>
      </c>
      <c r="Y1" s="44" t="s">
        <v>324</v>
      </c>
    </row>
    <row r="2" spans="1:25" x14ac:dyDescent="0.25">
      <c r="A2" s="44">
        <v>214</v>
      </c>
      <c r="B2" s="44" t="s">
        <v>45</v>
      </c>
      <c r="C2" s="44" t="s">
        <v>17</v>
      </c>
      <c r="D2" s="44" t="s">
        <v>191</v>
      </c>
      <c r="E2" s="45">
        <v>18628</v>
      </c>
      <c r="F2" s="44" t="s">
        <v>85</v>
      </c>
      <c r="G2" s="44" t="s">
        <v>541</v>
      </c>
      <c r="I2" s="44" t="s">
        <v>126</v>
      </c>
      <c r="J2" s="44" t="s">
        <v>353</v>
      </c>
      <c r="T2" s="46">
        <v>45540.373657407406</v>
      </c>
      <c r="U2" s="44" t="s">
        <v>542</v>
      </c>
      <c r="V2" s="44" t="s">
        <v>354</v>
      </c>
      <c r="W2" s="44" t="s">
        <v>543</v>
      </c>
      <c r="X2" s="44" t="s">
        <v>544</v>
      </c>
      <c r="Y2" s="44">
        <v>0</v>
      </c>
    </row>
    <row r="3" spans="1:25" x14ac:dyDescent="0.25">
      <c r="A3" s="44">
        <v>642</v>
      </c>
      <c r="B3" s="44" t="s">
        <v>129</v>
      </c>
      <c r="C3" s="44" t="s">
        <v>315</v>
      </c>
      <c r="D3" s="44" t="s">
        <v>72</v>
      </c>
      <c r="E3" s="45">
        <v>21944</v>
      </c>
      <c r="F3" s="44" t="s">
        <v>85</v>
      </c>
      <c r="G3" s="44" t="s">
        <v>545</v>
      </c>
      <c r="I3" s="44" t="s">
        <v>126</v>
      </c>
      <c r="J3" s="44" t="s">
        <v>353</v>
      </c>
      <c r="R3" s="46"/>
      <c r="S3" s="45"/>
      <c r="T3" s="46">
        <v>45551.369328703702</v>
      </c>
      <c r="U3" s="44" t="s">
        <v>140</v>
      </c>
      <c r="V3" s="44" t="s">
        <v>354</v>
      </c>
      <c r="W3" s="44" t="s">
        <v>546</v>
      </c>
      <c r="X3" s="44" t="s">
        <v>547</v>
      </c>
      <c r="Y3" s="44">
        <v>0</v>
      </c>
    </row>
    <row r="4" spans="1:25" x14ac:dyDescent="0.25">
      <c r="A4" s="44">
        <v>642</v>
      </c>
      <c r="B4" s="44" t="s">
        <v>129</v>
      </c>
      <c r="C4" s="44" t="s">
        <v>315</v>
      </c>
      <c r="D4" s="44" t="s">
        <v>72</v>
      </c>
      <c r="E4" s="45">
        <v>21944</v>
      </c>
      <c r="F4" s="44" t="s">
        <v>85</v>
      </c>
      <c r="G4" s="44" t="s">
        <v>545</v>
      </c>
      <c r="I4" s="44" t="s">
        <v>126</v>
      </c>
      <c r="J4" s="44" t="s">
        <v>353</v>
      </c>
      <c r="T4" s="46">
        <v>45551.368969907409</v>
      </c>
      <c r="U4" s="44" t="s">
        <v>140</v>
      </c>
      <c r="V4" s="44" t="s">
        <v>354</v>
      </c>
      <c r="W4" s="44" t="s">
        <v>323</v>
      </c>
      <c r="X4" s="44" t="s">
        <v>117</v>
      </c>
      <c r="Y4" s="44">
        <v>0</v>
      </c>
    </row>
    <row r="5" spans="1:25" x14ac:dyDescent="0.25">
      <c r="A5" s="44">
        <v>668</v>
      </c>
      <c r="B5" s="44" t="s">
        <v>548</v>
      </c>
      <c r="C5" s="44" t="s">
        <v>17</v>
      </c>
      <c r="D5" s="44" t="s">
        <v>50</v>
      </c>
      <c r="E5" s="45">
        <v>22122</v>
      </c>
      <c r="F5" s="44" t="s">
        <v>85</v>
      </c>
      <c r="G5" s="44" t="s">
        <v>549</v>
      </c>
      <c r="I5" s="44" t="s">
        <v>126</v>
      </c>
      <c r="J5" s="44" t="s">
        <v>353</v>
      </c>
      <c r="T5" s="46">
        <v>45547.421354166669</v>
      </c>
      <c r="U5" s="44" t="s">
        <v>542</v>
      </c>
      <c r="V5" s="44" t="s">
        <v>354</v>
      </c>
      <c r="W5" s="44" t="s">
        <v>543</v>
      </c>
      <c r="X5" s="44" t="s">
        <v>550</v>
      </c>
      <c r="Y5" s="44">
        <v>0</v>
      </c>
    </row>
    <row r="6" spans="1:25" x14ac:dyDescent="0.25">
      <c r="A6" s="44">
        <v>668</v>
      </c>
      <c r="B6" s="44" t="s">
        <v>548</v>
      </c>
      <c r="C6" s="44" t="s">
        <v>17</v>
      </c>
      <c r="D6" s="44" t="s">
        <v>50</v>
      </c>
      <c r="E6" s="45">
        <v>22122</v>
      </c>
      <c r="F6" s="44" t="s">
        <v>85</v>
      </c>
      <c r="G6" s="44" t="s">
        <v>549</v>
      </c>
      <c r="I6" s="44" t="s">
        <v>126</v>
      </c>
      <c r="J6" s="44" t="s">
        <v>353</v>
      </c>
      <c r="T6" s="46">
        <v>45537.598333333335</v>
      </c>
      <c r="U6" s="44" t="s">
        <v>190</v>
      </c>
      <c r="V6" s="44" t="s">
        <v>354</v>
      </c>
      <c r="W6" s="44" t="s">
        <v>551</v>
      </c>
      <c r="X6" s="44" t="s">
        <v>552</v>
      </c>
      <c r="Y6" s="44">
        <v>0</v>
      </c>
    </row>
    <row r="7" spans="1:25" x14ac:dyDescent="0.25">
      <c r="A7" s="44">
        <v>668</v>
      </c>
      <c r="B7" s="44" t="s">
        <v>548</v>
      </c>
      <c r="C7" s="44" t="s">
        <v>17</v>
      </c>
      <c r="D7" s="44" t="s">
        <v>50</v>
      </c>
      <c r="E7" s="45">
        <v>22122</v>
      </c>
      <c r="F7" s="44" t="s">
        <v>85</v>
      </c>
      <c r="G7" s="44" t="s">
        <v>549</v>
      </c>
      <c r="I7" s="44" t="s">
        <v>126</v>
      </c>
      <c r="J7" s="44" t="s">
        <v>353</v>
      </c>
      <c r="T7" s="46">
        <v>45537.60050925926</v>
      </c>
      <c r="U7" s="44" t="s">
        <v>190</v>
      </c>
      <c r="V7" s="44" t="s">
        <v>354</v>
      </c>
      <c r="W7" s="44" t="s">
        <v>546</v>
      </c>
      <c r="X7" s="44" t="s">
        <v>547</v>
      </c>
      <c r="Y7" s="44">
        <v>0</v>
      </c>
    </row>
    <row r="8" spans="1:25" x14ac:dyDescent="0.25">
      <c r="A8" s="44">
        <v>883</v>
      </c>
      <c r="B8" s="44" t="s">
        <v>189</v>
      </c>
      <c r="C8" s="44" t="s">
        <v>260</v>
      </c>
      <c r="D8" s="44" t="s">
        <v>48</v>
      </c>
      <c r="E8" s="45">
        <v>23379</v>
      </c>
      <c r="F8" s="44" t="s">
        <v>85</v>
      </c>
      <c r="G8" s="44" t="s">
        <v>553</v>
      </c>
      <c r="I8" s="44" t="s">
        <v>126</v>
      </c>
      <c r="J8" s="44" t="s">
        <v>353</v>
      </c>
      <c r="T8" s="46">
        <v>45546.025590277779</v>
      </c>
      <c r="U8" s="44" t="s">
        <v>168</v>
      </c>
      <c r="V8" s="44" t="s">
        <v>354</v>
      </c>
      <c r="W8" s="44" t="s">
        <v>323</v>
      </c>
      <c r="X8" s="44" t="s">
        <v>118</v>
      </c>
      <c r="Y8" s="44">
        <v>0</v>
      </c>
    </row>
    <row r="9" spans="1:25" x14ac:dyDescent="0.25">
      <c r="A9" s="44">
        <v>883</v>
      </c>
      <c r="B9" s="44" t="s">
        <v>189</v>
      </c>
      <c r="C9" s="44" t="s">
        <v>260</v>
      </c>
      <c r="D9" s="44" t="s">
        <v>48</v>
      </c>
      <c r="E9" s="45">
        <v>23379</v>
      </c>
      <c r="F9" s="44" t="s">
        <v>85</v>
      </c>
      <c r="G9" s="44" t="s">
        <v>553</v>
      </c>
      <c r="I9" s="44" t="s">
        <v>126</v>
      </c>
      <c r="J9" s="44" t="s">
        <v>353</v>
      </c>
      <c r="T9" s="46">
        <v>45546.028148148151</v>
      </c>
      <c r="U9" s="44" t="s">
        <v>168</v>
      </c>
      <c r="V9" s="44" t="s">
        <v>354</v>
      </c>
      <c r="W9" s="44" t="s">
        <v>546</v>
      </c>
      <c r="X9" s="44" t="s">
        <v>554</v>
      </c>
      <c r="Y9" s="44">
        <v>0</v>
      </c>
    </row>
    <row r="10" spans="1:25" x14ac:dyDescent="0.25">
      <c r="A10" s="44">
        <v>913</v>
      </c>
      <c r="B10" s="44" t="s">
        <v>96</v>
      </c>
      <c r="C10" s="44" t="s">
        <v>555</v>
      </c>
      <c r="D10" s="44" t="s">
        <v>556</v>
      </c>
      <c r="E10" s="45">
        <v>23570</v>
      </c>
      <c r="F10" s="44" t="s">
        <v>86</v>
      </c>
      <c r="G10" s="44" t="s">
        <v>557</v>
      </c>
      <c r="I10" s="44" t="s">
        <v>126</v>
      </c>
      <c r="J10" s="44" t="s">
        <v>353</v>
      </c>
      <c r="T10" s="46">
        <v>45551.579398148147</v>
      </c>
      <c r="U10" s="44" t="s">
        <v>542</v>
      </c>
      <c r="V10" s="44" t="s">
        <v>354</v>
      </c>
      <c r="W10" s="44" t="s">
        <v>543</v>
      </c>
      <c r="X10" s="44" t="s">
        <v>544</v>
      </c>
      <c r="Y10" s="44">
        <v>0</v>
      </c>
    </row>
    <row r="11" spans="1:25" x14ac:dyDescent="0.25">
      <c r="A11" s="44">
        <v>1048</v>
      </c>
      <c r="B11" s="44" t="s">
        <v>558</v>
      </c>
      <c r="C11" s="44" t="s">
        <v>425</v>
      </c>
      <c r="D11" s="44" t="s">
        <v>559</v>
      </c>
      <c r="E11" s="45">
        <v>24478</v>
      </c>
      <c r="F11" s="44" t="s">
        <v>85</v>
      </c>
      <c r="G11" s="44" t="s">
        <v>560</v>
      </c>
      <c r="I11" s="44" t="s">
        <v>126</v>
      </c>
      <c r="J11" s="44" t="s">
        <v>353</v>
      </c>
      <c r="T11" s="46">
        <v>45553.831284722219</v>
      </c>
      <c r="U11" s="44" t="s">
        <v>561</v>
      </c>
      <c r="V11" s="44" t="s">
        <v>354</v>
      </c>
      <c r="W11" s="44" t="s">
        <v>546</v>
      </c>
      <c r="X11" s="44" t="s">
        <v>547</v>
      </c>
      <c r="Y11" s="44">
        <v>0</v>
      </c>
    </row>
    <row r="12" spans="1:25" x14ac:dyDescent="0.25">
      <c r="A12" s="44">
        <v>1072</v>
      </c>
      <c r="B12" s="44" t="s">
        <v>260</v>
      </c>
      <c r="C12" s="44" t="s">
        <v>319</v>
      </c>
      <c r="D12" s="44" t="s">
        <v>316</v>
      </c>
      <c r="E12" s="45">
        <v>24629</v>
      </c>
      <c r="F12" s="44" t="s">
        <v>85</v>
      </c>
      <c r="G12" s="44" t="s">
        <v>562</v>
      </c>
      <c r="I12" s="44" t="s">
        <v>126</v>
      </c>
      <c r="J12" s="44" t="s">
        <v>353</v>
      </c>
      <c r="T12" s="46">
        <v>45547.784884259258</v>
      </c>
      <c r="U12" s="44" t="s">
        <v>261</v>
      </c>
      <c r="V12" s="44" t="s">
        <v>354</v>
      </c>
      <c r="W12" s="44" t="s">
        <v>323</v>
      </c>
      <c r="X12" s="44" t="s">
        <v>117</v>
      </c>
      <c r="Y12" s="44">
        <v>0</v>
      </c>
    </row>
    <row r="13" spans="1:25" x14ac:dyDescent="0.25">
      <c r="A13" s="44">
        <v>1072</v>
      </c>
      <c r="B13" s="44" t="s">
        <v>260</v>
      </c>
      <c r="C13" s="44" t="s">
        <v>319</v>
      </c>
      <c r="D13" s="44" t="s">
        <v>316</v>
      </c>
      <c r="E13" s="45">
        <v>24629</v>
      </c>
      <c r="F13" s="44" t="s">
        <v>85</v>
      </c>
      <c r="G13" s="44" t="s">
        <v>562</v>
      </c>
      <c r="I13" s="44" t="s">
        <v>126</v>
      </c>
      <c r="J13" s="44" t="s">
        <v>353</v>
      </c>
      <c r="T13" s="46">
        <v>45547.786574074074</v>
      </c>
      <c r="U13" s="44" t="s">
        <v>261</v>
      </c>
      <c r="V13" s="44" t="s">
        <v>354</v>
      </c>
      <c r="W13" s="44" t="s">
        <v>546</v>
      </c>
      <c r="X13" s="44" t="s">
        <v>547</v>
      </c>
      <c r="Y13" s="44">
        <v>0</v>
      </c>
    </row>
    <row r="14" spans="1:25" x14ac:dyDescent="0.25">
      <c r="A14" s="44">
        <v>1072</v>
      </c>
      <c r="B14" s="44" t="s">
        <v>260</v>
      </c>
      <c r="C14" s="44" t="s">
        <v>319</v>
      </c>
      <c r="D14" s="44" t="s">
        <v>316</v>
      </c>
      <c r="E14" s="45">
        <v>24629</v>
      </c>
      <c r="F14" s="44" t="s">
        <v>85</v>
      </c>
      <c r="G14" s="44" t="s">
        <v>562</v>
      </c>
      <c r="I14" s="44" t="s">
        <v>126</v>
      </c>
      <c r="J14" s="44" t="s">
        <v>353</v>
      </c>
      <c r="T14" s="46">
        <v>45551.566157407404</v>
      </c>
      <c r="U14" s="44" t="s">
        <v>542</v>
      </c>
      <c r="V14" s="44" t="s">
        <v>354</v>
      </c>
      <c r="W14" s="44" t="s">
        <v>543</v>
      </c>
      <c r="X14" s="44" t="s">
        <v>550</v>
      </c>
      <c r="Y14" s="44">
        <v>0</v>
      </c>
    </row>
    <row r="15" spans="1:25" x14ac:dyDescent="0.25">
      <c r="A15" s="44">
        <v>1128</v>
      </c>
      <c r="B15" s="44" t="s">
        <v>42</v>
      </c>
      <c r="C15" s="44" t="s">
        <v>227</v>
      </c>
      <c r="D15" s="44" t="s">
        <v>187</v>
      </c>
      <c r="E15" s="45">
        <v>24922</v>
      </c>
      <c r="F15" s="44" t="s">
        <v>85</v>
      </c>
      <c r="G15" s="44" t="s">
        <v>563</v>
      </c>
      <c r="I15" s="44" t="s">
        <v>126</v>
      </c>
      <c r="J15" s="44" t="s">
        <v>353</v>
      </c>
      <c r="T15" s="46">
        <v>45542.788136574076</v>
      </c>
      <c r="U15" s="44" t="s">
        <v>278</v>
      </c>
      <c r="V15" s="44" t="s">
        <v>354</v>
      </c>
      <c r="W15" s="44" t="s">
        <v>323</v>
      </c>
      <c r="X15" s="44" t="s">
        <v>118</v>
      </c>
      <c r="Y15" s="44">
        <v>0</v>
      </c>
    </row>
    <row r="16" spans="1:25" x14ac:dyDescent="0.25">
      <c r="A16" s="44">
        <v>1143</v>
      </c>
      <c r="B16" s="44" t="s">
        <v>208</v>
      </c>
      <c r="C16" s="44" t="s">
        <v>313</v>
      </c>
      <c r="D16" s="44" t="s">
        <v>19</v>
      </c>
      <c r="E16" s="45">
        <v>24989</v>
      </c>
      <c r="F16" s="44" t="s">
        <v>85</v>
      </c>
      <c r="G16" s="44" t="s">
        <v>564</v>
      </c>
      <c r="I16" s="44" t="s">
        <v>126</v>
      </c>
      <c r="J16" s="44" t="s">
        <v>353</v>
      </c>
      <c r="T16" s="46">
        <v>45547.535740740743</v>
      </c>
      <c r="U16" s="44" t="s">
        <v>145</v>
      </c>
      <c r="V16" s="44" t="s">
        <v>354</v>
      </c>
      <c r="W16" s="44" t="s">
        <v>323</v>
      </c>
      <c r="X16" s="44" t="s">
        <v>117</v>
      </c>
      <c r="Y16" s="44">
        <v>0</v>
      </c>
    </row>
    <row r="17" spans="1:25" x14ac:dyDescent="0.25">
      <c r="A17" s="44">
        <v>1257</v>
      </c>
      <c r="B17" s="44" t="s">
        <v>116</v>
      </c>
      <c r="C17" s="44" t="s">
        <v>52</v>
      </c>
      <c r="D17" s="44" t="s">
        <v>273</v>
      </c>
      <c r="E17" s="45">
        <v>25741</v>
      </c>
      <c r="F17" s="44" t="s">
        <v>86</v>
      </c>
      <c r="G17" s="44" t="s">
        <v>565</v>
      </c>
      <c r="I17" s="44" t="s">
        <v>126</v>
      </c>
      <c r="J17" s="44" t="s">
        <v>353</v>
      </c>
      <c r="T17" s="46">
        <v>45539.92328703704</v>
      </c>
      <c r="U17" s="44" t="s">
        <v>566</v>
      </c>
      <c r="V17" s="44" t="s">
        <v>354</v>
      </c>
      <c r="W17" s="44" t="s">
        <v>323</v>
      </c>
      <c r="X17" s="44" t="s">
        <v>121</v>
      </c>
      <c r="Y17" s="44">
        <v>0</v>
      </c>
    </row>
    <row r="18" spans="1:25" x14ac:dyDescent="0.25">
      <c r="A18" s="44">
        <v>1347</v>
      </c>
      <c r="B18" s="44" t="s">
        <v>416</v>
      </c>
      <c r="C18" s="44" t="s">
        <v>567</v>
      </c>
      <c r="D18" s="44" t="s">
        <v>568</v>
      </c>
      <c r="E18" s="45">
        <v>26354</v>
      </c>
      <c r="F18" s="44" t="s">
        <v>85</v>
      </c>
      <c r="G18" s="44" t="s">
        <v>569</v>
      </c>
      <c r="I18" s="44" t="s">
        <v>126</v>
      </c>
      <c r="J18" s="44" t="s">
        <v>353</v>
      </c>
      <c r="T18" s="46">
        <v>45553.468912037039</v>
      </c>
      <c r="U18" s="44" t="s">
        <v>542</v>
      </c>
      <c r="V18" s="44" t="s">
        <v>354</v>
      </c>
      <c r="W18" s="44" t="s">
        <v>543</v>
      </c>
      <c r="X18" s="44" t="s">
        <v>550</v>
      </c>
      <c r="Y18" s="44">
        <v>0</v>
      </c>
    </row>
    <row r="19" spans="1:25" x14ac:dyDescent="0.25">
      <c r="A19" s="44">
        <v>1361</v>
      </c>
      <c r="B19" s="44" t="s">
        <v>570</v>
      </c>
      <c r="C19" s="44" t="s">
        <v>571</v>
      </c>
      <c r="D19" s="44" t="s">
        <v>572</v>
      </c>
      <c r="E19" s="45">
        <v>26454</v>
      </c>
      <c r="F19" s="44" t="s">
        <v>86</v>
      </c>
      <c r="G19" s="44" t="s">
        <v>573</v>
      </c>
      <c r="I19" s="44" t="s">
        <v>126</v>
      </c>
      <c r="J19" s="44" t="s">
        <v>353</v>
      </c>
      <c r="T19" s="46">
        <v>45553.476400462961</v>
      </c>
      <c r="U19" s="44" t="s">
        <v>542</v>
      </c>
      <c r="V19" s="44" t="s">
        <v>354</v>
      </c>
      <c r="W19" s="44" t="s">
        <v>543</v>
      </c>
      <c r="X19" s="44" t="s">
        <v>544</v>
      </c>
      <c r="Y19" s="44">
        <v>0</v>
      </c>
    </row>
    <row r="20" spans="1:25" x14ac:dyDescent="0.25">
      <c r="A20" s="44">
        <v>1537</v>
      </c>
      <c r="B20" s="44" t="s">
        <v>274</v>
      </c>
      <c r="C20" s="44" t="s">
        <v>174</v>
      </c>
      <c r="D20" s="44" t="s">
        <v>60</v>
      </c>
      <c r="E20" s="45">
        <v>27415</v>
      </c>
      <c r="F20" s="44" t="s">
        <v>85</v>
      </c>
      <c r="G20" s="44" t="s">
        <v>341</v>
      </c>
      <c r="I20" s="44" t="s">
        <v>126</v>
      </c>
      <c r="J20" s="44" t="s">
        <v>353</v>
      </c>
      <c r="T20" s="46">
        <v>45555.759236111109</v>
      </c>
      <c r="U20" s="44" t="s">
        <v>140</v>
      </c>
      <c r="V20" s="44" t="s">
        <v>354</v>
      </c>
      <c r="W20" s="44" t="s">
        <v>546</v>
      </c>
      <c r="X20" s="44" t="s">
        <v>574</v>
      </c>
      <c r="Y20" s="44">
        <v>0</v>
      </c>
    </row>
    <row r="21" spans="1:25" x14ac:dyDescent="0.25">
      <c r="A21" s="44">
        <v>1537</v>
      </c>
      <c r="B21" s="44" t="s">
        <v>274</v>
      </c>
      <c r="C21" s="44" t="s">
        <v>174</v>
      </c>
      <c r="D21" s="44" t="s">
        <v>60</v>
      </c>
      <c r="E21" s="45">
        <v>27415</v>
      </c>
      <c r="F21" s="44" t="s">
        <v>85</v>
      </c>
      <c r="G21" s="44" t="s">
        <v>341</v>
      </c>
      <c r="I21" s="44" t="s">
        <v>126</v>
      </c>
      <c r="J21" s="44" t="s">
        <v>353</v>
      </c>
      <c r="R21" s="46"/>
      <c r="S21" s="45"/>
      <c r="T21" s="46">
        <v>45557.644456018519</v>
      </c>
      <c r="U21" s="44" t="s">
        <v>135</v>
      </c>
      <c r="V21" s="44" t="s">
        <v>354</v>
      </c>
      <c r="W21" s="44" t="s">
        <v>551</v>
      </c>
      <c r="X21" s="44" t="s">
        <v>552</v>
      </c>
      <c r="Y21" s="44">
        <v>0</v>
      </c>
    </row>
    <row r="22" spans="1:25" x14ac:dyDescent="0.25">
      <c r="A22" s="44">
        <v>1537</v>
      </c>
      <c r="B22" s="44" t="s">
        <v>274</v>
      </c>
      <c r="C22" s="44" t="s">
        <v>174</v>
      </c>
      <c r="D22" s="44" t="s">
        <v>60</v>
      </c>
      <c r="E22" s="45">
        <v>27415</v>
      </c>
      <c r="F22" s="44" t="s">
        <v>85</v>
      </c>
      <c r="G22" s="44" t="s">
        <v>341</v>
      </c>
      <c r="I22" s="44" t="s">
        <v>126</v>
      </c>
      <c r="J22" s="44" t="s">
        <v>353</v>
      </c>
      <c r="R22" s="46"/>
      <c r="S22" s="45"/>
      <c r="T22" s="46">
        <v>45555.759467592594</v>
      </c>
      <c r="U22" s="44" t="s">
        <v>140</v>
      </c>
      <c r="V22" s="44" t="s">
        <v>354</v>
      </c>
      <c r="W22" s="44" t="s">
        <v>323</v>
      </c>
      <c r="X22" s="44" t="s">
        <v>118</v>
      </c>
      <c r="Y22" s="44">
        <v>0</v>
      </c>
    </row>
    <row r="23" spans="1:25" x14ac:dyDescent="0.25">
      <c r="A23" s="44">
        <v>1630</v>
      </c>
      <c r="B23" s="44" t="s">
        <v>312</v>
      </c>
      <c r="C23" s="44" t="s">
        <v>18</v>
      </c>
      <c r="D23" s="44" t="s">
        <v>173</v>
      </c>
      <c r="E23" s="45">
        <v>27866</v>
      </c>
      <c r="F23" s="44" t="s">
        <v>86</v>
      </c>
      <c r="G23" s="44" t="s">
        <v>575</v>
      </c>
      <c r="I23" s="44" t="s">
        <v>126</v>
      </c>
      <c r="J23" s="44" t="s">
        <v>353</v>
      </c>
      <c r="R23" s="46"/>
      <c r="S23" s="45"/>
      <c r="T23" s="46">
        <v>45554.719375000001</v>
      </c>
      <c r="U23" s="44" t="s">
        <v>200</v>
      </c>
      <c r="V23" s="44" t="s">
        <v>354</v>
      </c>
      <c r="W23" s="44" t="s">
        <v>323</v>
      </c>
      <c r="X23" s="44" t="s">
        <v>121</v>
      </c>
      <c r="Y23" s="44">
        <v>0</v>
      </c>
    </row>
    <row r="24" spans="1:25" x14ac:dyDescent="0.25">
      <c r="A24" s="44">
        <v>1633</v>
      </c>
      <c r="B24" s="44" t="s">
        <v>576</v>
      </c>
      <c r="C24" s="44" t="s">
        <v>577</v>
      </c>
      <c r="D24" s="44" t="s">
        <v>160</v>
      </c>
      <c r="E24" s="45">
        <v>27888</v>
      </c>
      <c r="F24" s="44" t="s">
        <v>85</v>
      </c>
      <c r="G24" s="44" t="s">
        <v>578</v>
      </c>
      <c r="I24" s="44" t="s">
        <v>126</v>
      </c>
      <c r="J24" s="44" t="s">
        <v>353</v>
      </c>
      <c r="R24" s="46"/>
      <c r="S24" s="45"/>
      <c r="T24" s="46">
        <v>45565.853622685187</v>
      </c>
      <c r="U24" s="44" t="s">
        <v>579</v>
      </c>
      <c r="V24" s="44" t="s">
        <v>354</v>
      </c>
      <c r="W24" s="44" t="s">
        <v>323</v>
      </c>
      <c r="X24" s="44" t="s">
        <v>340</v>
      </c>
      <c r="Y24" s="44">
        <v>0</v>
      </c>
    </row>
    <row r="25" spans="1:25" x14ac:dyDescent="0.25">
      <c r="A25" s="44">
        <v>1796</v>
      </c>
      <c r="B25" s="44" t="s">
        <v>42</v>
      </c>
      <c r="C25" s="44" t="s">
        <v>59</v>
      </c>
      <c r="D25" s="44" t="s">
        <v>68</v>
      </c>
      <c r="E25" s="45">
        <v>28459</v>
      </c>
      <c r="F25" s="44" t="s">
        <v>85</v>
      </c>
      <c r="G25" s="44" t="s">
        <v>580</v>
      </c>
      <c r="I25" s="44" t="s">
        <v>126</v>
      </c>
      <c r="J25" s="44" t="s">
        <v>353</v>
      </c>
      <c r="R25" s="46"/>
      <c r="S25" s="45"/>
      <c r="T25" s="46">
        <v>45547.416203703702</v>
      </c>
      <c r="U25" s="44" t="s">
        <v>542</v>
      </c>
      <c r="V25" s="44" t="s">
        <v>354</v>
      </c>
      <c r="W25" s="44" t="s">
        <v>543</v>
      </c>
      <c r="X25" s="44" t="s">
        <v>544</v>
      </c>
      <c r="Y25" s="44">
        <v>0</v>
      </c>
    </row>
    <row r="26" spans="1:25" x14ac:dyDescent="0.25">
      <c r="A26" s="44">
        <v>1829</v>
      </c>
      <c r="B26" s="44" t="s">
        <v>102</v>
      </c>
      <c r="C26" s="44" t="s">
        <v>355</v>
      </c>
      <c r="D26" s="44" t="s">
        <v>108</v>
      </c>
      <c r="E26" s="45">
        <v>28582</v>
      </c>
      <c r="F26" s="44" t="s">
        <v>86</v>
      </c>
      <c r="G26" s="44" t="s">
        <v>581</v>
      </c>
      <c r="I26" s="44" t="s">
        <v>126</v>
      </c>
      <c r="J26" s="44" t="s">
        <v>353</v>
      </c>
      <c r="R26" s="46"/>
      <c r="S26" s="45"/>
      <c r="T26" s="46">
        <v>45553.458796296298</v>
      </c>
      <c r="U26" s="44" t="s">
        <v>542</v>
      </c>
      <c r="V26" s="44" t="s">
        <v>354</v>
      </c>
      <c r="W26" s="44" t="s">
        <v>543</v>
      </c>
      <c r="X26" s="44" t="s">
        <v>550</v>
      </c>
      <c r="Y26" s="44">
        <v>0</v>
      </c>
    </row>
    <row r="27" spans="1:25" x14ac:dyDescent="0.25">
      <c r="A27" s="44">
        <v>1829</v>
      </c>
      <c r="B27" s="44" t="s">
        <v>102</v>
      </c>
      <c r="C27" s="44" t="s">
        <v>355</v>
      </c>
      <c r="D27" s="44" t="s">
        <v>108</v>
      </c>
      <c r="E27" s="45">
        <v>28582</v>
      </c>
      <c r="F27" s="44" t="s">
        <v>86</v>
      </c>
      <c r="G27" s="44" t="s">
        <v>581</v>
      </c>
      <c r="I27" s="44" t="s">
        <v>126</v>
      </c>
      <c r="J27" s="44" t="s">
        <v>353</v>
      </c>
      <c r="R27" s="46"/>
      <c r="S27" s="45"/>
      <c r="T27" s="46">
        <v>45547.784016203703</v>
      </c>
      <c r="U27" s="44" t="s">
        <v>261</v>
      </c>
      <c r="V27" s="44" t="s">
        <v>354</v>
      </c>
      <c r="W27" s="44" t="s">
        <v>323</v>
      </c>
      <c r="X27" s="44" t="s">
        <v>117</v>
      </c>
      <c r="Y27" s="44">
        <v>0</v>
      </c>
    </row>
    <row r="28" spans="1:25" x14ac:dyDescent="0.25">
      <c r="A28" s="44">
        <v>1829</v>
      </c>
      <c r="B28" s="44" t="s">
        <v>102</v>
      </c>
      <c r="C28" s="44" t="s">
        <v>355</v>
      </c>
      <c r="D28" s="44" t="s">
        <v>108</v>
      </c>
      <c r="E28" s="45">
        <v>28582</v>
      </c>
      <c r="F28" s="44" t="s">
        <v>86</v>
      </c>
      <c r="G28" s="44" t="s">
        <v>581</v>
      </c>
      <c r="I28" s="44" t="s">
        <v>126</v>
      </c>
      <c r="J28" s="44" t="s">
        <v>353</v>
      </c>
      <c r="R28" s="46"/>
      <c r="S28" s="45"/>
      <c r="T28" s="46">
        <v>45547.786134259259</v>
      </c>
      <c r="U28" s="44" t="s">
        <v>261</v>
      </c>
      <c r="V28" s="44" t="s">
        <v>354</v>
      </c>
      <c r="W28" s="44" t="s">
        <v>551</v>
      </c>
      <c r="X28" s="44" t="s">
        <v>552</v>
      </c>
      <c r="Y28" s="44">
        <v>0</v>
      </c>
    </row>
    <row r="29" spans="1:25" x14ac:dyDescent="0.25">
      <c r="A29" s="44">
        <v>1877</v>
      </c>
      <c r="B29" s="44" t="s">
        <v>15</v>
      </c>
      <c r="C29" s="44" t="s">
        <v>243</v>
      </c>
      <c r="D29" s="44" t="s">
        <v>49</v>
      </c>
      <c r="E29" s="45">
        <v>28750</v>
      </c>
      <c r="F29" s="44" t="s">
        <v>85</v>
      </c>
      <c r="G29" s="44" t="s">
        <v>582</v>
      </c>
      <c r="I29" s="44" t="s">
        <v>126</v>
      </c>
      <c r="J29" s="44" t="s">
        <v>353</v>
      </c>
      <c r="R29" s="46"/>
      <c r="S29" s="45"/>
      <c r="T29" s="46">
        <v>45551.367581018516</v>
      </c>
      <c r="U29" s="44" t="s">
        <v>149</v>
      </c>
      <c r="V29" s="44" t="s">
        <v>354</v>
      </c>
      <c r="W29" s="44" t="s">
        <v>323</v>
      </c>
      <c r="X29" s="44" t="s">
        <v>118</v>
      </c>
      <c r="Y29" s="44">
        <v>0</v>
      </c>
    </row>
    <row r="30" spans="1:25" x14ac:dyDescent="0.25">
      <c r="A30" s="44">
        <v>2046</v>
      </c>
      <c r="B30" s="44" t="s">
        <v>11</v>
      </c>
      <c r="C30" s="44" t="s">
        <v>17</v>
      </c>
      <c r="D30" s="44" t="s">
        <v>583</v>
      </c>
      <c r="E30" s="45">
        <v>29375</v>
      </c>
      <c r="F30" s="44" t="s">
        <v>86</v>
      </c>
      <c r="G30" s="44" t="s">
        <v>584</v>
      </c>
      <c r="I30" s="44" t="s">
        <v>126</v>
      </c>
      <c r="J30" s="44" t="s">
        <v>353</v>
      </c>
      <c r="R30" s="46"/>
      <c r="S30" s="45"/>
      <c r="T30" s="46">
        <v>45554.714016203703</v>
      </c>
      <c r="U30" s="44" t="s">
        <v>200</v>
      </c>
      <c r="V30" s="44" t="s">
        <v>354</v>
      </c>
      <c r="W30" s="44" t="s">
        <v>546</v>
      </c>
      <c r="X30" s="44" t="s">
        <v>574</v>
      </c>
      <c r="Y30" s="44">
        <v>0</v>
      </c>
    </row>
    <row r="31" spans="1:25" x14ac:dyDescent="0.25">
      <c r="A31" s="44">
        <v>2046</v>
      </c>
      <c r="B31" s="44" t="s">
        <v>11</v>
      </c>
      <c r="C31" s="44" t="s">
        <v>17</v>
      </c>
      <c r="D31" s="44" t="s">
        <v>583</v>
      </c>
      <c r="E31" s="45">
        <v>29375</v>
      </c>
      <c r="F31" s="44" t="s">
        <v>86</v>
      </c>
      <c r="G31" s="44" t="s">
        <v>584</v>
      </c>
      <c r="I31" s="44" t="s">
        <v>126</v>
      </c>
      <c r="J31" s="44" t="s">
        <v>353</v>
      </c>
      <c r="R31" s="46"/>
      <c r="S31" s="45"/>
      <c r="T31" s="46">
        <v>45538.872291666667</v>
      </c>
      <c r="U31" s="44" t="s">
        <v>542</v>
      </c>
      <c r="V31" s="44" t="s">
        <v>354</v>
      </c>
      <c r="W31" s="44" t="s">
        <v>543</v>
      </c>
      <c r="X31" s="44" t="s">
        <v>544</v>
      </c>
      <c r="Y31" s="44">
        <v>0</v>
      </c>
    </row>
    <row r="32" spans="1:25" x14ac:dyDescent="0.25">
      <c r="A32" s="44">
        <v>2085</v>
      </c>
      <c r="B32" s="44" t="s">
        <v>14</v>
      </c>
      <c r="C32" s="44" t="s">
        <v>213</v>
      </c>
      <c r="D32" s="44" t="s">
        <v>183</v>
      </c>
      <c r="E32" s="45">
        <v>29490</v>
      </c>
      <c r="F32" s="44" t="s">
        <v>85</v>
      </c>
      <c r="G32" s="44" t="s">
        <v>585</v>
      </c>
      <c r="I32" s="44" t="s">
        <v>126</v>
      </c>
      <c r="J32" s="44" t="s">
        <v>353</v>
      </c>
      <c r="R32" s="46"/>
      <c r="S32" s="45"/>
      <c r="T32" s="46">
        <v>45555.765682870369</v>
      </c>
      <c r="U32" s="44" t="s">
        <v>140</v>
      </c>
      <c r="V32" s="44" t="s">
        <v>354</v>
      </c>
      <c r="W32" s="44" t="s">
        <v>323</v>
      </c>
      <c r="X32" s="44" t="s">
        <v>118</v>
      </c>
      <c r="Y32" s="44">
        <v>0</v>
      </c>
    </row>
    <row r="33" spans="1:25" x14ac:dyDescent="0.25">
      <c r="A33" s="44">
        <v>2085</v>
      </c>
      <c r="B33" s="44" t="s">
        <v>14</v>
      </c>
      <c r="C33" s="44" t="s">
        <v>213</v>
      </c>
      <c r="D33" s="44" t="s">
        <v>183</v>
      </c>
      <c r="E33" s="45">
        <v>29490</v>
      </c>
      <c r="F33" s="44" t="s">
        <v>85</v>
      </c>
      <c r="G33" s="44" t="s">
        <v>585</v>
      </c>
      <c r="I33" s="44" t="s">
        <v>126</v>
      </c>
      <c r="J33" s="44" t="s">
        <v>353</v>
      </c>
      <c r="R33" s="46"/>
      <c r="S33" s="45"/>
      <c r="T33" s="46">
        <v>45561.376134259262</v>
      </c>
      <c r="U33" s="44" t="s">
        <v>135</v>
      </c>
      <c r="V33" s="44" t="s">
        <v>354</v>
      </c>
      <c r="W33" s="44" t="s">
        <v>551</v>
      </c>
      <c r="X33" s="44" t="s">
        <v>552</v>
      </c>
      <c r="Y33" s="44">
        <v>0</v>
      </c>
    </row>
    <row r="34" spans="1:25" x14ac:dyDescent="0.25">
      <c r="A34" s="44">
        <v>2125</v>
      </c>
      <c r="B34" s="44" t="s">
        <v>17</v>
      </c>
      <c r="C34" s="44" t="s">
        <v>586</v>
      </c>
      <c r="D34" s="44" t="s">
        <v>587</v>
      </c>
      <c r="E34" s="45">
        <v>29571</v>
      </c>
      <c r="F34" s="44" t="s">
        <v>85</v>
      </c>
      <c r="G34" s="44" t="s">
        <v>588</v>
      </c>
      <c r="I34" s="44" t="s">
        <v>126</v>
      </c>
      <c r="J34" s="44" t="s">
        <v>353</v>
      </c>
      <c r="R34" s="46"/>
      <c r="S34" s="45"/>
      <c r="T34" s="46">
        <v>45556.863206018519</v>
      </c>
      <c r="U34" s="44" t="s">
        <v>235</v>
      </c>
      <c r="V34" s="44" t="s">
        <v>354</v>
      </c>
      <c r="W34" s="44" t="s">
        <v>323</v>
      </c>
      <c r="X34" s="44" t="s">
        <v>118</v>
      </c>
      <c r="Y34" s="44">
        <v>0</v>
      </c>
    </row>
    <row r="35" spans="1:25" x14ac:dyDescent="0.25">
      <c r="A35" s="44">
        <v>2653</v>
      </c>
      <c r="B35" s="44" t="s">
        <v>311</v>
      </c>
      <c r="C35" s="44" t="s">
        <v>52</v>
      </c>
      <c r="D35" s="44" t="s">
        <v>23</v>
      </c>
      <c r="E35" s="45">
        <v>31205</v>
      </c>
      <c r="F35" s="44" t="s">
        <v>85</v>
      </c>
      <c r="G35" s="44" t="s">
        <v>589</v>
      </c>
      <c r="I35" s="44" t="s">
        <v>126</v>
      </c>
      <c r="J35" s="44" t="s">
        <v>353</v>
      </c>
      <c r="R35" s="46"/>
      <c r="S35" s="45"/>
      <c r="T35" s="46">
        <v>45546.02685185185</v>
      </c>
      <c r="U35" s="44" t="s">
        <v>168</v>
      </c>
      <c r="V35" s="44" t="s">
        <v>354</v>
      </c>
      <c r="W35" s="44" t="s">
        <v>323</v>
      </c>
      <c r="X35" s="44" t="s">
        <v>118</v>
      </c>
      <c r="Y35" s="44">
        <v>0</v>
      </c>
    </row>
    <row r="36" spans="1:25" x14ac:dyDescent="0.25">
      <c r="A36" s="44">
        <v>2890</v>
      </c>
      <c r="B36" s="44" t="s">
        <v>110</v>
      </c>
      <c r="C36" s="44" t="s">
        <v>309</v>
      </c>
      <c r="D36" s="44" t="s">
        <v>23</v>
      </c>
      <c r="E36" s="45">
        <v>31780</v>
      </c>
      <c r="F36" s="44" t="s">
        <v>85</v>
      </c>
      <c r="G36" s="44" t="s">
        <v>590</v>
      </c>
      <c r="I36" s="44" t="s">
        <v>126</v>
      </c>
      <c r="J36" s="44" t="s">
        <v>353</v>
      </c>
      <c r="R36" s="46"/>
      <c r="S36" s="45"/>
      <c r="T36" s="46">
        <v>45555.758217592593</v>
      </c>
      <c r="U36" s="44" t="s">
        <v>140</v>
      </c>
      <c r="V36" s="44" t="s">
        <v>337</v>
      </c>
      <c r="W36" s="44" t="s">
        <v>323</v>
      </c>
      <c r="X36" s="44" t="s">
        <v>118</v>
      </c>
      <c r="Y36" s="44">
        <v>0</v>
      </c>
    </row>
    <row r="37" spans="1:25" x14ac:dyDescent="0.25">
      <c r="A37" s="44">
        <v>3349</v>
      </c>
      <c r="B37" s="44" t="s">
        <v>56</v>
      </c>
      <c r="C37" s="44" t="s">
        <v>289</v>
      </c>
      <c r="D37" s="44" t="s">
        <v>134</v>
      </c>
      <c r="E37" s="45">
        <v>32656</v>
      </c>
      <c r="F37" s="44" t="s">
        <v>86</v>
      </c>
      <c r="G37" s="44" t="s">
        <v>591</v>
      </c>
      <c r="I37" s="44" t="s">
        <v>126</v>
      </c>
      <c r="J37" s="44" t="s">
        <v>353</v>
      </c>
      <c r="R37" s="46"/>
      <c r="S37" s="45"/>
      <c r="T37" s="46">
        <v>45557.641898148147</v>
      </c>
      <c r="U37" s="44" t="s">
        <v>135</v>
      </c>
      <c r="V37" s="44" t="s">
        <v>337</v>
      </c>
      <c r="W37" s="44" t="s">
        <v>323</v>
      </c>
      <c r="X37" s="44" t="s">
        <v>117</v>
      </c>
      <c r="Y37" s="44">
        <v>0</v>
      </c>
    </row>
    <row r="38" spans="1:25" x14ac:dyDescent="0.25">
      <c r="A38" s="44">
        <v>3578</v>
      </c>
      <c r="B38" s="44" t="s">
        <v>488</v>
      </c>
      <c r="C38" s="44" t="s">
        <v>14</v>
      </c>
      <c r="D38" s="44" t="s">
        <v>592</v>
      </c>
      <c r="E38" s="45">
        <v>33043</v>
      </c>
      <c r="F38" s="44" t="s">
        <v>85</v>
      </c>
      <c r="G38" s="44" t="s">
        <v>593</v>
      </c>
      <c r="I38" s="44" t="s">
        <v>126</v>
      </c>
      <c r="J38" s="44" t="s">
        <v>353</v>
      </c>
      <c r="R38" s="46"/>
      <c r="S38" s="45"/>
      <c r="T38" s="46">
        <v>45538.569907407407</v>
      </c>
      <c r="U38" s="44" t="s">
        <v>180</v>
      </c>
      <c r="V38" s="44" t="s">
        <v>337</v>
      </c>
      <c r="W38" s="44" t="s">
        <v>323</v>
      </c>
      <c r="X38" s="44" t="s">
        <v>118</v>
      </c>
      <c r="Y38" s="44">
        <v>0</v>
      </c>
    </row>
    <row r="39" spans="1:25" x14ac:dyDescent="0.25">
      <c r="A39" s="44">
        <v>3721</v>
      </c>
      <c r="B39" s="44" t="s">
        <v>11</v>
      </c>
      <c r="C39" s="44" t="s">
        <v>55</v>
      </c>
      <c r="D39" s="44" t="s">
        <v>37</v>
      </c>
      <c r="E39" s="45">
        <v>33373</v>
      </c>
      <c r="F39" s="44" t="s">
        <v>85</v>
      </c>
      <c r="G39" s="44" t="s">
        <v>594</v>
      </c>
      <c r="I39" s="44" t="s">
        <v>126</v>
      </c>
      <c r="J39" s="44" t="s">
        <v>353</v>
      </c>
      <c r="R39" s="46"/>
      <c r="S39" s="45"/>
      <c r="T39" s="46">
        <v>45546.025868055556</v>
      </c>
      <c r="U39" s="44" t="s">
        <v>168</v>
      </c>
      <c r="V39" s="44" t="s">
        <v>337</v>
      </c>
      <c r="W39" s="44" t="s">
        <v>323</v>
      </c>
      <c r="X39" s="44" t="s">
        <v>118</v>
      </c>
      <c r="Y39" s="44">
        <v>0</v>
      </c>
    </row>
    <row r="40" spans="1:25" x14ac:dyDescent="0.25">
      <c r="A40" s="44">
        <v>3738</v>
      </c>
      <c r="B40" s="44" t="s">
        <v>219</v>
      </c>
      <c r="C40" s="44" t="s">
        <v>14</v>
      </c>
      <c r="D40" s="44" t="s">
        <v>29</v>
      </c>
      <c r="E40" s="45">
        <v>33410</v>
      </c>
      <c r="F40" s="44" t="s">
        <v>85</v>
      </c>
      <c r="G40" s="44" t="s">
        <v>595</v>
      </c>
      <c r="I40" s="44" t="s">
        <v>126</v>
      </c>
      <c r="J40" s="44" t="s">
        <v>353</v>
      </c>
      <c r="R40" s="46"/>
      <c r="S40" s="45"/>
      <c r="T40" s="46">
        <v>45538.562141203707</v>
      </c>
      <c r="U40" s="44" t="s">
        <v>180</v>
      </c>
      <c r="V40" s="44" t="s">
        <v>337</v>
      </c>
      <c r="W40" s="44" t="s">
        <v>323</v>
      </c>
      <c r="X40" s="44" t="s">
        <v>121</v>
      </c>
      <c r="Y40" s="44">
        <v>0</v>
      </c>
    </row>
    <row r="41" spans="1:25" x14ac:dyDescent="0.25">
      <c r="A41" s="44">
        <v>3775</v>
      </c>
      <c r="B41" s="44" t="s">
        <v>309</v>
      </c>
      <c r="C41" s="44" t="s">
        <v>310</v>
      </c>
      <c r="D41" s="44" t="s">
        <v>47</v>
      </c>
      <c r="E41" s="45">
        <v>33515</v>
      </c>
      <c r="F41" s="44" t="s">
        <v>85</v>
      </c>
      <c r="G41" s="44" t="s">
        <v>596</v>
      </c>
      <c r="I41" s="44" t="s">
        <v>126</v>
      </c>
      <c r="J41" s="44" t="s">
        <v>353</v>
      </c>
      <c r="R41" s="46"/>
      <c r="S41" s="45"/>
      <c r="T41" s="46">
        <v>45555.757615740738</v>
      </c>
      <c r="U41" s="44" t="s">
        <v>140</v>
      </c>
      <c r="V41" s="44" t="s">
        <v>337</v>
      </c>
      <c r="W41" s="44" t="s">
        <v>323</v>
      </c>
      <c r="X41" s="44" t="s">
        <v>118</v>
      </c>
      <c r="Y41" s="44">
        <v>0</v>
      </c>
    </row>
    <row r="42" spans="1:25" x14ac:dyDescent="0.25">
      <c r="A42" s="44">
        <v>3775</v>
      </c>
      <c r="B42" s="44" t="s">
        <v>309</v>
      </c>
      <c r="C42" s="44" t="s">
        <v>310</v>
      </c>
      <c r="D42" s="44" t="s">
        <v>47</v>
      </c>
      <c r="E42" s="45">
        <v>33515</v>
      </c>
      <c r="F42" s="44" t="s">
        <v>85</v>
      </c>
      <c r="G42" s="44" t="s">
        <v>596</v>
      </c>
      <c r="I42" s="44" t="s">
        <v>126</v>
      </c>
      <c r="J42" s="44" t="s">
        <v>353</v>
      </c>
      <c r="R42" s="46"/>
      <c r="S42" s="45"/>
      <c r="T42" s="46">
        <v>45576.359456018516</v>
      </c>
      <c r="U42" s="44" t="s">
        <v>140</v>
      </c>
      <c r="V42" s="44" t="s">
        <v>337</v>
      </c>
      <c r="W42" s="44" t="s">
        <v>546</v>
      </c>
      <c r="X42" s="44" t="s">
        <v>597</v>
      </c>
      <c r="Y42" s="44">
        <v>0</v>
      </c>
    </row>
    <row r="43" spans="1:25" x14ac:dyDescent="0.25">
      <c r="A43" s="44">
        <v>3927</v>
      </c>
      <c r="B43" s="44" t="s">
        <v>297</v>
      </c>
      <c r="C43" s="44" t="s">
        <v>308</v>
      </c>
      <c r="D43" s="44" t="s">
        <v>20</v>
      </c>
      <c r="E43" s="45">
        <v>34119</v>
      </c>
      <c r="F43" s="44" t="s">
        <v>85</v>
      </c>
      <c r="G43" s="44" t="s">
        <v>598</v>
      </c>
      <c r="I43" s="44" t="s">
        <v>126</v>
      </c>
      <c r="J43" s="44" t="s">
        <v>353</v>
      </c>
      <c r="R43" s="46"/>
      <c r="S43" s="45"/>
      <c r="T43" s="46">
        <v>45542.785011574073</v>
      </c>
      <c r="U43" s="44" t="s">
        <v>278</v>
      </c>
      <c r="V43" s="44" t="s">
        <v>337</v>
      </c>
      <c r="W43" s="44" t="s">
        <v>323</v>
      </c>
      <c r="X43" s="44" t="s">
        <v>118</v>
      </c>
      <c r="Y43" s="44">
        <v>0</v>
      </c>
    </row>
    <row r="44" spans="1:25" x14ac:dyDescent="0.25">
      <c r="A44" s="44">
        <v>4035</v>
      </c>
      <c r="B44" s="44" t="s">
        <v>96</v>
      </c>
      <c r="C44" s="44" t="s">
        <v>10</v>
      </c>
      <c r="D44" s="44" t="s">
        <v>154</v>
      </c>
      <c r="E44" s="45">
        <v>21615</v>
      </c>
      <c r="F44" s="44" t="s">
        <v>85</v>
      </c>
      <c r="G44" s="44" t="s">
        <v>599</v>
      </c>
      <c r="I44" s="44" t="s">
        <v>126</v>
      </c>
      <c r="J44" s="44" t="s">
        <v>353</v>
      </c>
      <c r="R44" s="46"/>
      <c r="S44" s="45"/>
      <c r="T44" s="46">
        <v>45555.757187499999</v>
      </c>
      <c r="U44" s="44" t="s">
        <v>140</v>
      </c>
      <c r="V44" s="44" t="s">
        <v>354</v>
      </c>
      <c r="W44" s="44" t="s">
        <v>323</v>
      </c>
      <c r="X44" s="44" t="s">
        <v>117</v>
      </c>
      <c r="Y44" s="44">
        <v>0</v>
      </c>
    </row>
    <row r="45" spans="1:25" x14ac:dyDescent="0.25">
      <c r="A45" s="44">
        <v>4048</v>
      </c>
      <c r="B45" s="44" t="s">
        <v>214</v>
      </c>
      <c r="C45" s="44" t="s">
        <v>103</v>
      </c>
      <c r="D45" s="44" t="s">
        <v>600</v>
      </c>
      <c r="E45" s="45">
        <v>30520</v>
      </c>
      <c r="F45" s="44" t="s">
        <v>86</v>
      </c>
      <c r="G45" s="44" t="s">
        <v>601</v>
      </c>
      <c r="I45" s="44" t="s">
        <v>126</v>
      </c>
      <c r="J45" s="44" t="s">
        <v>353</v>
      </c>
      <c r="R45" s="46"/>
      <c r="S45" s="45"/>
      <c r="T45" s="46">
        <v>45553.00545138889</v>
      </c>
      <c r="U45" s="44" t="s">
        <v>168</v>
      </c>
      <c r="V45" s="44" t="s">
        <v>354</v>
      </c>
      <c r="W45" s="44" t="s">
        <v>323</v>
      </c>
      <c r="X45" s="44" t="s">
        <v>121</v>
      </c>
      <c r="Y45" s="44">
        <v>0</v>
      </c>
    </row>
    <row r="46" spans="1:25" x14ac:dyDescent="0.25">
      <c r="A46" s="44">
        <v>4059</v>
      </c>
      <c r="B46" s="44" t="s">
        <v>268</v>
      </c>
      <c r="C46" s="44" t="s">
        <v>19</v>
      </c>
      <c r="D46" s="44" t="s">
        <v>223</v>
      </c>
      <c r="E46" s="45">
        <v>32110</v>
      </c>
      <c r="F46" s="44" t="s">
        <v>85</v>
      </c>
      <c r="G46" s="44" t="s">
        <v>602</v>
      </c>
      <c r="I46" s="44" t="s">
        <v>126</v>
      </c>
      <c r="J46" s="44" t="s">
        <v>353</v>
      </c>
      <c r="R46" s="46"/>
      <c r="S46" s="45"/>
      <c r="T46" s="46">
        <v>45553.458113425928</v>
      </c>
      <c r="U46" s="44" t="s">
        <v>542</v>
      </c>
      <c r="V46" s="44" t="s">
        <v>337</v>
      </c>
      <c r="W46" s="44" t="s">
        <v>543</v>
      </c>
      <c r="X46" s="44" t="s">
        <v>550</v>
      </c>
      <c r="Y46" s="44">
        <v>0</v>
      </c>
    </row>
    <row r="47" spans="1:25" x14ac:dyDescent="0.25">
      <c r="A47" s="44">
        <v>4059</v>
      </c>
      <c r="B47" s="44" t="s">
        <v>268</v>
      </c>
      <c r="C47" s="44" t="s">
        <v>19</v>
      </c>
      <c r="D47" s="44" t="s">
        <v>223</v>
      </c>
      <c r="E47" s="45">
        <v>32110</v>
      </c>
      <c r="F47" s="44" t="s">
        <v>85</v>
      </c>
      <c r="G47" s="44" t="s">
        <v>602</v>
      </c>
      <c r="I47" s="44" t="s">
        <v>126</v>
      </c>
      <c r="J47" s="44" t="s">
        <v>353</v>
      </c>
      <c r="R47" s="46"/>
      <c r="S47" s="45"/>
      <c r="T47" s="46">
        <v>45551.367013888892</v>
      </c>
      <c r="U47" s="44" t="s">
        <v>149</v>
      </c>
      <c r="V47" s="44" t="s">
        <v>337</v>
      </c>
      <c r="W47" s="44" t="s">
        <v>323</v>
      </c>
      <c r="X47" s="44" t="s">
        <v>118</v>
      </c>
      <c r="Y47" s="44">
        <v>0</v>
      </c>
    </row>
    <row r="48" spans="1:25" x14ac:dyDescent="0.25">
      <c r="A48" s="44">
        <v>4060</v>
      </c>
      <c r="B48" s="44" t="s">
        <v>306</v>
      </c>
      <c r="C48" s="44" t="s">
        <v>307</v>
      </c>
      <c r="D48" s="44" t="s">
        <v>179</v>
      </c>
      <c r="E48" s="45">
        <v>32472</v>
      </c>
      <c r="F48" s="44" t="s">
        <v>85</v>
      </c>
      <c r="G48" s="44" t="s">
        <v>603</v>
      </c>
      <c r="I48" s="44" t="s">
        <v>126</v>
      </c>
      <c r="J48" s="44" t="s">
        <v>353</v>
      </c>
      <c r="R48" s="46"/>
      <c r="S48" s="45"/>
      <c r="T48" s="46">
        <v>45547.785162037035</v>
      </c>
      <c r="U48" s="44" t="s">
        <v>261</v>
      </c>
      <c r="V48" s="44" t="s">
        <v>337</v>
      </c>
      <c r="W48" s="44" t="s">
        <v>323</v>
      </c>
      <c r="X48" s="44" t="s">
        <v>117</v>
      </c>
      <c r="Y48" s="44">
        <v>0</v>
      </c>
    </row>
    <row r="49" spans="1:25" x14ac:dyDescent="0.25">
      <c r="A49" s="44">
        <v>4065</v>
      </c>
      <c r="B49" s="44" t="s">
        <v>304</v>
      </c>
      <c r="C49" s="44" t="s">
        <v>17</v>
      </c>
      <c r="D49" s="44" t="s">
        <v>305</v>
      </c>
      <c r="E49" s="45">
        <v>31529</v>
      </c>
      <c r="F49" s="44" t="s">
        <v>85</v>
      </c>
      <c r="G49" s="44" t="s">
        <v>604</v>
      </c>
      <c r="I49" s="44" t="s">
        <v>126</v>
      </c>
      <c r="J49" s="44" t="s">
        <v>353</v>
      </c>
      <c r="R49" s="46"/>
      <c r="S49" s="45"/>
      <c r="T49" s="46">
        <v>45537.608842592592</v>
      </c>
      <c r="U49" s="44" t="s">
        <v>190</v>
      </c>
      <c r="V49" s="44" t="s">
        <v>337</v>
      </c>
      <c r="W49" s="44" t="s">
        <v>323</v>
      </c>
      <c r="X49" s="44" t="s">
        <v>118</v>
      </c>
      <c r="Y49" s="44">
        <v>0</v>
      </c>
    </row>
    <row r="50" spans="1:25" x14ac:dyDescent="0.25">
      <c r="A50" s="44">
        <v>4628</v>
      </c>
      <c r="B50" s="44" t="s">
        <v>605</v>
      </c>
      <c r="C50" s="44" t="s">
        <v>15</v>
      </c>
      <c r="D50" s="44" t="s">
        <v>606</v>
      </c>
      <c r="E50" s="45">
        <v>26491</v>
      </c>
      <c r="F50" s="44" t="s">
        <v>85</v>
      </c>
      <c r="G50" s="44" t="s">
        <v>607</v>
      </c>
      <c r="I50" s="44" t="s">
        <v>126</v>
      </c>
      <c r="J50" s="44" t="s">
        <v>353</v>
      </c>
      <c r="R50" s="46"/>
      <c r="S50" s="45"/>
      <c r="T50" s="46">
        <v>45551.607951388891</v>
      </c>
      <c r="U50" s="44" t="s">
        <v>149</v>
      </c>
      <c r="V50" s="44" t="s">
        <v>354</v>
      </c>
      <c r="W50" s="44" t="s">
        <v>546</v>
      </c>
      <c r="X50" s="44" t="s">
        <v>547</v>
      </c>
      <c r="Y50" s="44">
        <v>0</v>
      </c>
    </row>
    <row r="51" spans="1:25" x14ac:dyDescent="0.25">
      <c r="A51" s="44">
        <v>4637</v>
      </c>
      <c r="B51" s="44" t="s">
        <v>608</v>
      </c>
      <c r="C51" s="44" t="s">
        <v>10</v>
      </c>
      <c r="D51" s="44" t="s">
        <v>29</v>
      </c>
      <c r="E51" s="45">
        <v>32054</v>
      </c>
      <c r="F51" s="44" t="s">
        <v>85</v>
      </c>
      <c r="G51" s="44" t="s">
        <v>609</v>
      </c>
      <c r="I51" s="44" t="s">
        <v>126</v>
      </c>
      <c r="J51" s="44" t="s">
        <v>353</v>
      </c>
      <c r="R51" s="46"/>
      <c r="S51" s="45"/>
      <c r="T51" s="46">
        <v>45551.485046296293</v>
      </c>
      <c r="U51" s="44" t="s">
        <v>84</v>
      </c>
      <c r="V51" s="44" t="s">
        <v>337</v>
      </c>
      <c r="W51" s="44" t="s">
        <v>323</v>
      </c>
      <c r="X51" s="44" t="s">
        <v>121</v>
      </c>
      <c r="Y51" s="44">
        <v>0</v>
      </c>
    </row>
    <row r="52" spans="1:25" x14ac:dyDescent="0.25">
      <c r="A52" s="44">
        <v>4644</v>
      </c>
      <c r="B52" s="44" t="s">
        <v>302</v>
      </c>
      <c r="C52" s="44" t="s">
        <v>303</v>
      </c>
      <c r="D52" s="44" t="s">
        <v>38</v>
      </c>
      <c r="E52" s="45">
        <v>35490</v>
      </c>
      <c r="F52" s="44" t="s">
        <v>85</v>
      </c>
      <c r="G52" s="44" t="s">
        <v>610</v>
      </c>
      <c r="I52" s="44" t="s">
        <v>126</v>
      </c>
      <c r="J52" s="44" t="s">
        <v>353</v>
      </c>
      <c r="R52" s="46"/>
      <c r="S52" s="45"/>
      <c r="T52" s="46">
        <v>45576.657268518517</v>
      </c>
      <c r="U52" s="44" t="s">
        <v>140</v>
      </c>
      <c r="V52" s="44" t="s">
        <v>337</v>
      </c>
      <c r="W52" s="44" t="s">
        <v>551</v>
      </c>
      <c r="X52" s="44" t="s">
        <v>552</v>
      </c>
      <c r="Y52" s="44">
        <v>0</v>
      </c>
    </row>
    <row r="53" spans="1:25" x14ac:dyDescent="0.25">
      <c r="A53" s="44">
        <v>4644</v>
      </c>
      <c r="B53" s="44" t="s">
        <v>302</v>
      </c>
      <c r="C53" s="44" t="s">
        <v>303</v>
      </c>
      <c r="D53" s="44" t="s">
        <v>38</v>
      </c>
      <c r="E53" s="45">
        <v>35490</v>
      </c>
      <c r="F53" s="44" t="s">
        <v>85</v>
      </c>
      <c r="G53" s="44" t="s">
        <v>610</v>
      </c>
      <c r="I53" s="44" t="s">
        <v>126</v>
      </c>
      <c r="J53" s="44" t="s">
        <v>353</v>
      </c>
      <c r="R53" s="46"/>
      <c r="S53" s="45"/>
      <c r="T53" s="46">
        <v>45540.457754629628</v>
      </c>
      <c r="U53" s="44" t="s">
        <v>140</v>
      </c>
      <c r="V53" s="44" t="s">
        <v>337</v>
      </c>
      <c r="W53" s="44" t="s">
        <v>323</v>
      </c>
      <c r="X53" s="44" t="s">
        <v>117</v>
      </c>
      <c r="Y53" s="44">
        <v>0</v>
      </c>
    </row>
    <row r="54" spans="1:25" x14ac:dyDescent="0.25">
      <c r="A54" s="44">
        <v>4788</v>
      </c>
      <c r="B54" s="44" t="s">
        <v>83</v>
      </c>
      <c r="C54" s="44" t="s">
        <v>611</v>
      </c>
      <c r="D54" s="44" t="s">
        <v>612</v>
      </c>
      <c r="E54" s="45">
        <v>25680</v>
      </c>
      <c r="F54" s="44" t="s">
        <v>85</v>
      </c>
      <c r="G54" s="44" t="s">
        <v>613</v>
      </c>
      <c r="I54" s="44" t="s">
        <v>126</v>
      </c>
      <c r="J54" s="44" t="s">
        <v>353</v>
      </c>
      <c r="R54" s="46"/>
      <c r="S54" s="45"/>
      <c r="T54" s="46">
        <v>45574.951122685183</v>
      </c>
      <c r="U54" s="44" t="s">
        <v>422</v>
      </c>
      <c r="V54" s="44" t="s">
        <v>354</v>
      </c>
      <c r="W54" s="44" t="s">
        <v>546</v>
      </c>
      <c r="X54" s="44" t="s">
        <v>597</v>
      </c>
      <c r="Y54" s="44">
        <v>0</v>
      </c>
    </row>
    <row r="55" spans="1:25" x14ac:dyDescent="0.25">
      <c r="A55" s="44">
        <v>5103</v>
      </c>
      <c r="B55" s="44" t="s">
        <v>54</v>
      </c>
      <c r="C55" s="44" t="s">
        <v>423</v>
      </c>
      <c r="D55" s="44" t="s">
        <v>65</v>
      </c>
      <c r="E55" s="45">
        <v>24756</v>
      </c>
      <c r="F55" s="44" t="s">
        <v>85</v>
      </c>
      <c r="G55" s="44" t="s">
        <v>614</v>
      </c>
      <c r="I55" s="44" t="s">
        <v>126</v>
      </c>
      <c r="J55" s="44" t="s">
        <v>353</v>
      </c>
      <c r="R55" s="46"/>
      <c r="S55" s="45"/>
      <c r="T55" s="46">
        <v>45555.759780092594</v>
      </c>
      <c r="U55" s="44" t="s">
        <v>140</v>
      </c>
      <c r="V55" s="44" t="s">
        <v>354</v>
      </c>
      <c r="W55" s="44" t="s">
        <v>323</v>
      </c>
      <c r="X55" s="44" t="s">
        <v>118</v>
      </c>
      <c r="Y55" s="44">
        <v>0</v>
      </c>
    </row>
    <row r="56" spans="1:25" x14ac:dyDescent="0.25">
      <c r="A56" s="44">
        <v>5110</v>
      </c>
      <c r="B56" s="44" t="s">
        <v>10</v>
      </c>
      <c r="C56" s="44" t="s">
        <v>301</v>
      </c>
      <c r="D56" s="44" t="s">
        <v>36</v>
      </c>
      <c r="E56" s="45">
        <v>32235</v>
      </c>
      <c r="F56" s="44" t="s">
        <v>85</v>
      </c>
      <c r="G56" s="44" t="s">
        <v>615</v>
      </c>
      <c r="I56" s="44" t="s">
        <v>126</v>
      </c>
      <c r="J56" s="44" t="s">
        <v>353</v>
      </c>
      <c r="R56" s="46"/>
      <c r="S56" s="45"/>
      <c r="T56" s="46">
        <v>45538.55809027778</v>
      </c>
      <c r="U56" s="44" t="s">
        <v>180</v>
      </c>
      <c r="V56" s="44" t="s">
        <v>337</v>
      </c>
      <c r="W56" s="44" t="s">
        <v>323</v>
      </c>
      <c r="X56" s="44" t="s">
        <v>118</v>
      </c>
      <c r="Y56" s="44">
        <v>0</v>
      </c>
    </row>
    <row r="57" spans="1:25" x14ac:dyDescent="0.25">
      <c r="A57" s="44">
        <v>5181</v>
      </c>
      <c r="B57" s="44" t="s">
        <v>423</v>
      </c>
      <c r="C57" s="44" t="s">
        <v>40</v>
      </c>
      <c r="D57" s="44" t="s">
        <v>148</v>
      </c>
      <c r="E57" s="45">
        <v>25925</v>
      </c>
      <c r="F57" s="44" t="s">
        <v>85</v>
      </c>
      <c r="G57" s="44" t="s">
        <v>616</v>
      </c>
      <c r="I57" s="44" t="s">
        <v>126</v>
      </c>
      <c r="J57" s="44" t="s">
        <v>353</v>
      </c>
      <c r="R57" s="46"/>
      <c r="S57" s="45"/>
      <c r="T57" s="46">
        <v>45553.479907407411</v>
      </c>
      <c r="U57" s="44" t="s">
        <v>542</v>
      </c>
      <c r="V57" s="44" t="s">
        <v>354</v>
      </c>
      <c r="W57" s="44" t="s">
        <v>543</v>
      </c>
      <c r="X57" s="44" t="s">
        <v>617</v>
      </c>
      <c r="Y57" s="44">
        <v>0</v>
      </c>
    </row>
    <row r="58" spans="1:25" x14ac:dyDescent="0.25">
      <c r="A58" s="44">
        <v>5181</v>
      </c>
      <c r="B58" s="44" t="s">
        <v>423</v>
      </c>
      <c r="C58" s="44" t="s">
        <v>40</v>
      </c>
      <c r="D58" s="44" t="s">
        <v>148</v>
      </c>
      <c r="E58" s="45">
        <v>25925</v>
      </c>
      <c r="F58" s="44" t="s">
        <v>85</v>
      </c>
      <c r="G58" s="44" t="s">
        <v>616</v>
      </c>
      <c r="I58" s="44" t="s">
        <v>126</v>
      </c>
      <c r="J58" s="44" t="s">
        <v>353</v>
      </c>
      <c r="R58" s="46"/>
      <c r="S58" s="45"/>
      <c r="T58" s="46">
        <v>45574.950266203705</v>
      </c>
      <c r="U58" s="44" t="s">
        <v>422</v>
      </c>
      <c r="V58" s="44" t="s">
        <v>354</v>
      </c>
      <c r="W58" s="44" t="s">
        <v>323</v>
      </c>
      <c r="X58" s="44" t="s">
        <v>340</v>
      </c>
      <c r="Y58" s="44">
        <v>0</v>
      </c>
    </row>
    <row r="59" spans="1:25" x14ac:dyDescent="0.25">
      <c r="A59" s="44">
        <v>5183</v>
      </c>
      <c r="B59" s="44" t="s">
        <v>424</v>
      </c>
      <c r="C59" s="44" t="s">
        <v>425</v>
      </c>
      <c r="D59" s="44" t="s">
        <v>76</v>
      </c>
      <c r="E59" s="45">
        <v>22356</v>
      </c>
      <c r="F59" s="44" t="s">
        <v>85</v>
      </c>
      <c r="G59" s="44" t="s">
        <v>618</v>
      </c>
      <c r="I59" s="44" t="s">
        <v>126</v>
      </c>
      <c r="J59" s="44" t="s">
        <v>353</v>
      </c>
      <c r="R59" s="46"/>
      <c r="S59" s="45"/>
      <c r="T59" s="46">
        <v>45553.480486111112</v>
      </c>
      <c r="U59" s="44" t="s">
        <v>542</v>
      </c>
      <c r="V59" s="44" t="s">
        <v>354</v>
      </c>
      <c r="W59" s="44" t="s">
        <v>543</v>
      </c>
      <c r="X59" s="44" t="s">
        <v>617</v>
      </c>
      <c r="Y59" s="44">
        <v>0</v>
      </c>
    </row>
    <row r="60" spans="1:25" x14ac:dyDescent="0.25">
      <c r="A60" s="44">
        <v>5183</v>
      </c>
      <c r="B60" s="44" t="s">
        <v>424</v>
      </c>
      <c r="C60" s="44" t="s">
        <v>425</v>
      </c>
      <c r="D60" s="44" t="s">
        <v>76</v>
      </c>
      <c r="E60" s="45">
        <v>22356</v>
      </c>
      <c r="F60" s="44" t="s">
        <v>85</v>
      </c>
      <c r="G60" s="44" t="s">
        <v>618</v>
      </c>
      <c r="I60" s="44" t="s">
        <v>126</v>
      </c>
      <c r="J60" s="44" t="s">
        <v>353</v>
      </c>
      <c r="R60" s="46"/>
      <c r="S60" s="45"/>
      <c r="T60" s="46">
        <v>45574.950682870367</v>
      </c>
      <c r="U60" s="44" t="s">
        <v>422</v>
      </c>
      <c r="V60" s="44" t="s">
        <v>354</v>
      </c>
      <c r="W60" s="44" t="s">
        <v>323</v>
      </c>
      <c r="X60" s="44" t="s">
        <v>340</v>
      </c>
      <c r="Y60" s="44">
        <v>0</v>
      </c>
    </row>
    <row r="61" spans="1:25" x14ac:dyDescent="0.25">
      <c r="A61" s="44">
        <v>5277</v>
      </c>
      <c r="B61" s="44" t="s">
        <v>619</v>
      </c>
      <c r="C61" s="44" t="s">
        <v>10</v>
      </c>
      <c r="D61" s="44" t="s">
        <v>620</v>
      </c>
      <c r="E61" s="45">
        <v>30262</v>
      </c>
      <c r="F61" s="44" t="s">
        <v>85</v>
      </c>
      <c r="G61" s="44" t="s">
        <v>621</v>
      </c>
      <c r="H61" s="44" t="s">
        <v>621</v>
      </c>
      <c r="I61" s="44" t="s">
        <v>126</v>
      </c>
      <c r="J61" s="44" t="s">
        <v>353</v>
      </c>
      <c r="R61" s="46"/>
      <c r="S61" s="45">
        <v>41171</v>
      </c>
      <c r="T61" s="46">
        <v>45573.716145833336</v>
      </c>
      <c r="U61" s="44" t="s">
        <v>429</v>
      </c>
      <c r="V61" s="44" t="s">
        <v>354</v>
      </c>
      <c r="W61" s="44" t="s">
        <v>323</v>
      </c>
      <c r="X61" s="44" t="s">
        <v>340</v>
      </c>
      <c r="Y61" s="44">
        <v>0</v>
      </c>
    </row>
    <row r="62" spans="1:25" x14ac:dyDescent="0.25">
      <c r="A62" s="44">
        <v>5983</v>
      </c>
      <c r="B62" s="44" t="s">
        <v>622</v>
      </c>
      <c r="C62" s="44" t="s">
        <v>10</v>
      </c>
      <c r="D62" s="44" t="s">
        <v>29</v>
      </c>
      <c r="E62" s="45">
        <v>31734</v>
      </c>
      <c r="F62" s="44" t="s">
        <v>85</v>
      </c>
      <c r="G62" s="44" t="s">
        <v>623</v>
      </c>
      <c r="I62" s="44" t="s">
        <v>126</v>
      </c>
      <c r="J62" s="44" t="s">
        <v>353</v>
      </c>
      <c r="R62" s="46"/>
      <c r="S62" s="45"/>
      <c r="T62" s="46">
        <v>45542.786944444444</v>
      </c>
      <c r="U62" s="44" t="s">
        <v>278</v>
      </c>
      <c r="V62" s="44" t="s">
        <v>337</v>
      </c>
      <c r="W62" s="44" t="s">
        <v>546</v>
      </c>
      <c r="X62" s="44" t="s">
        <v>547</v>
      </c>
      <c r="Y62" s="44">
        <v>0</v>
      </c>
    </row>
    <row r="63" spans="1:25" x14ac:dyDescent="0.25">
      <c r="A63" s="44">
        <v>6116</v>
      </c>
      <c r="B63" s="44" t="s">
        <v>302</v>
      </c>
      <c r="C63" s="44" t="s">
        <v>18</v>
      </c>
      <c r="D63" s="44" t="s">
        <v>191</v>
      </c>
      <c r="E63" s="45">
        <v>20907</v>
      </c>
      <c r="F63" s="44" t="s">
        <v>85</v>
      </c>
      <c r="G63" s="44" t="s">
        <v>624</v>
      </c>
      <c r="I63" s="44" t="s">
        <v>126</v>
      </c>
      <c r="J63" s="44" t="s">
        <v>353</v>
      </c>
      <c r="R63" s="46"/>
      <c r="S63" s="45"/>
      <c r="T63" s="46">
        <v>45555.83148148148</v>
      </c>
      <c r="U63" s="44" t="s">
        <v>140</v>
      </c>
      <c r="V63" s="44" t="s">
        <v>354</v>
      </c>
      <c r="W63" s="44" t="s">
        <v>551</v>
      </c>
      <c r="X63" s="44" t="s">
        <v>552</v>
      </c>
      <c r="Y63" s="44">
        <v>0</v>
      </c>
    </row>
    <row r="64" spans="1:25" x14ac:dyDescent="0.25">
      <c r="A64" s="44">
        <v>6304</v>
      </c>
      <c r="B64" s="44" t="s">
        <v>45</v>
      </c>
      <c r="C64" s="44" t="s">
        <v>625</v>
      </c>
      <c r="D64" s="44" t="s">
        <v>626</v>
      </c>
      <c r="E64" s="45">
        <v>27883</v>
      </c>
      <c r="F64" s="44" t="s">
        <v>86</v>
      </c>
      <c r="G64" s="44" t="s">
        <v>627</v>
      </c>
      <c r="I64" s="44" t="s">
        <v>126</v>
      </c>
      <c r="J64" s="44" t="s">
        <v>353</v>
      </c>
      <c r="R64" s="46"/>
      <c r="S64" s="45"/>
      <c r="T64" s="46">
        <v>45560.750567129631</v>
      </c>
      <c r="U64" s="44" t="s">
        <v>542</v>
      </c>
      <c r="V64" s="44" t="s">
        <v>354</v>
      </c>
      <c r="W64" s="44" t="s">
        <v>543</v>
      </c>
      <c r="X64" s="44" t="s">
        <v>617</v>
      </c>
      <c r="Y64" s="44">
        <v>0</v>
      </c>
    </row>
    <row r="65" spans="1:25" x14ac:dyDescent="0.25">
      <c r="A65" s="44">
        <v>6511</v>
      </c>
      <c r="B65" s="44" t="s">
        <v>216</v>
      </c>
      <c r="C65" s="44" t="s">
        <v>264</v>
      </c>
      <c r="D65" s="44" t="s">
        <v>299</v>
      </c>
      <c r="E65" s="45">
        <v>30811</v>
      </c>
      <c r="F65" s="44" t="s">
        <v>85</v>
      </c>
      <c r="G65" s="44" t="s">
        <v>342</v>
      </c>
      <c r="H65" s="44" t="s">
        <v>342</v>
      </c>
      <c r="I65" s="44" t="s">
        <v>253</v>
      </c>
      <c r="J65" s="44" t="s">
        <v>356</v>
      </c>
      <c r="R65" s="46"/>
      <c r="S65" s="45">
        <v>40791</v>
      </c>
      <c r="T65" s="46">
        <v>45555.763842592591</v>
      </c>
      <c r="U65" s="44" t="s">
        <v>140</v>
      </c>
      <c r="V65" s="44" t="s">
        <v>354</v>
      </c>
      <c r="W65" s="44" t="s">
        <v>323</v>
      </c>
      <c r="X65" s="44" t="s">
        <v>118</v>
      </c>
      <c r="Y65" s="44">
        <v>0</v>
      </c>
    </row>
    <row r="66" spans="1:25" x14ac:dyDescent="0.25">
      <c r="A66" s="44">
        <v>7223</v>
      </c>
      <c r="B66" s="44" t="s">
        <v>428</v>
      </c>
      <c r="C66" s="44" t="s">
        <v>41</v>
      </c>
      <c r="D66" s="44" t="s">
        <v>156</v>
      </c>
      <c r="E66" s="45">
        <v>22209</v>
      </c>
      <c r="F66" s="44" t="s">
        <v>85</v>
      </c>
      <c r="G66" s="44" t="s">
        <v>628</v>
      </c>
      <c r="I66" s="44" t="s">
        <v>126</v>
      </c>
      <c r="J66" s="44" t="s">
        <v>353</v>
      </c>
      <c r="R66" s="46"/>
      <c r="S66" s="45"/>
      <c r="T66" s="46">
        <v>45573.7106712963</v>
      </c>
      <c r="U66" s="44" t="s">
        <v>429</v>
      </c>
      <c r="V66" s="44" t="s">
        <v>354</v>
      </c>
      <c r="W66" s="44" t="s">
        <v>323</v>
      </c>
      <c r="X66" s="44" t="s">
        <v>340</v>
      </c>
      <c r="Y66" s="44">
        <v>0</v>
      </c>
    </row>
    <row r="67" spans="1:25" x14ac:dyDescent="0.25">
      <c r="A67" s="44">
        <v>7350</v>
      </c>
      <c r="B67" s="44" t="s">
        <v>14</v>
      </c>
      <c r="C67" s="44" t="s">
        <v>17</v>
      </c>
      <c r="D67" s="44" t="s">
        <v>34</v>
      </c>
      <c r="E67" s="45">
        <v>33818</v>
      </c>
      <c r="F67" s="44" t="s">
        <v>85</v>
      </c>
      <c r="G67" s="44" t="s">
        <v>629</v>
      </c>
      <c r="I67" s="44" t="s">
        <v>126</v>
      </c>
      <c r="J67" s="44" t="s">
        <v>353</v>
      </c>
      <c r="T67" s="46">
        <v>45574.951041666667</v>
      </c>
      <c r="U67" s="44" t="s">
        <v>422</v>
      </c>
      <c r="V67" s="44" t="s">
        <v>337</v>
      </c>
      <c r="W67" s="44" t="s">
        <v>323</v>
      </c>
      <c r="X67" s="44" t="s">
        <v>340</v>
      </c>
      <c r="Y67" s="44">
        <v>0</v>
      </c>
    </row>
    <row r="68" spans="1:25" x14ac:dyDescent="0.25">
      <c r="A68" s="44">
        <v>7357</v>
      </c>
      <c r="B68" s="44" t="s">
        <v>14</v>
      </c>
      <c r="C68" s="44" t="s">
        <v>430</v>
      </c>
      <c r="D68" s="44" t="s">
        <v>12</v>
      </c>
      <c r="E68" s="45">
        <v>24022</v>
      </c>
      <c r="F68" s="44" t="s">
        <v>85</v>
      </c>
      <c r="G68" s="44" t="s">
        <v>630</v>
      </c>
      <c r="I68" s="44" t="s">
        <v>126</v>
      </c>
      <c r="J68" s="44" t="s">
        <v>353</v>
      </c>
      <c r="T68" s="46">
        <v>45574.950914351852</v>
      </c>
      <c r="U68" s="44" t="s">
        <v>422</v>
      </c>
      <c r="V68" s="44" t="s">
        <v>354</v>
      </c>
      <c r="W68" s="44" t="s">
        <v>323</v>
      </c>
      <c r="X68" s="44" t="s">
        <v>340</v>
      </c>
      <c r="Y68" s="44">
        <v>0</v>
      </c>
    </row>
    <row r="69" spans="1:25" x14ac:dyDescent="0.25">
      <c r="A69" s="44">
        <v>8256</v>
      </c>
      <c r="B69" s="44" t="s">
        <v>77</v>
      </c>
      <c r="C69" s="44" t="s">
        <v>431</v>
      </c>
      <c r="D69" s="44" t="s">
        <v>191</v>
      </c>
      <c r="E69" s="45">
        <v>32031</v>
      </c>
      <c r="F69" s="44" t="s">
        <v>85</v>
      </c>
      <c r="G69" s="44" t="s">
        <v>631</v>
      </c>
      <c r="I69" s="44" t="s">
        <v>126</v>
      </c>
      <c r="J69" s="44" t="s">
        <v>353</v>
      </c>
      <c r="R69" s="46"/>
      <c r="S69" s="45"/>
      <c r="T69" s="46">
        <v>45567.772881944446</v>
      </c>
      <c r="U69" s="44" t="s">
        <v>432</v>
      </c>
      <c r="V69" s="44" t="s">
        <v>337</v>
      </c>
      <c r="W69" s="44" t="s">
        <v>323</v>
      </c>
      <c r="X69" s="44" t="s">
        <v>117</v>
      </c>
      <c r="Y69" s="44">
        <v>0</v>
      </c>
    </row>
    <row r="70" spans="1:25" x14ac:dyDescent="0.25">
      <c r="A70" s="44">
        <v>8357</v>
      </c>
      <c r="B70" s="44" t="s">
        <v>67</v>
      </c>
      <c r="C70" s="44" t="s">
        <v>96</v>
      </c>
      <c r="D70" s="44" t="s">
        <v>259</v>
      </c>
      <c r="E70" s="45">
        <v>35535</v>
      </c>
      <c r="F70" s="44" t="s">
        <v>86</v>
      </c>
      <c r="G70" s="44" t="s">
        <v>632</v>
      </c>
      <c r="I70" s="44" t="s">
        <v>126</v>
      </c>
      <c r="J70" s="44" t="s">
        <v>353</v>
      </c>
      <c r="T70" s="46">
        <v>45538.851377314815</v>
      </c>
      <c r="U70" s="44" t="s">
        <v>542</v>
      </c>
      <c r="V70" s="44" t="s">
        <v>337</v>
      </c>
      <c r="W70" s="44" t="s">
        <v>543</v>
      </c>
      <c r="X70" s="44" t="s">
        <v>544</v>
      </c>
      <c r="Y70" s="44">
        <v>0</v>
      </c>
    </row>
    <row r="71" spans="1:25" x14ac:dyDescent="0.25">
      <c r="A71" s="44">
        <v>8480</v>
      </c>
      <c r="B71" s="44" t="s">
        <v>633</v>
      </c>
      <c r="D71" s="44" t="s">
        <v>634</v>
      </c>
      <c r="E71" s="45">
        <v>32293</v>
      </c>
      <c r="F71" s="44" t="s">
        <v>86</v>
      </c>
      <c r="G71" s="44" t="s">
        <v>635</v>
      </c>
      <c r="H71" s="44">
        <v>5121746</v>
      </c>
      <c r="I71" s="44" t="s">
        <v>636</v>
      </c>
      <c r="J71" s="44" t="s">
        <v>356</v>
      </c>
      <c r="S71" s="44">
        <v>40801</v>
      </c>
      <c r="T71" s="46">
        <v>45557.641122685185</v>
      </c>
      <c r="U71" s="44" t="s">
        <v>135</v>
      </c>
      <c r="V71" s="44" t="s">
        <v>337</v>
      </c>
      <c r="W71" s="44" t="s">
        <v>323</v>
      </c>
      <c r="X71" s="44" t="s">
        <v>118</v>
      </c>
      <c r="Y71" s="44">
        <v>0</v>
      </c>
    </row>
    <row r="72" spans="1:25" x14ac:dyDescent="0.25">
      <c r="A72" s="44">
        <v>8666</v>
      </c>
      <c r="B72" s="44" t="s">
        <v>172</v>
      </c>
      <c r="C72" s="44" t="s">
        <v>434</v>
      </c>
      <c r="D72" s="44" t="s">
        <v>148</v>
      </c>
      <c r="E72" s="45">
        <v>19771</v>
      </c>
      <c r="F72" s="44" t="s">
        <v>85</v>
      </c>
      <c r="G72" s="44" t="s">
        <v>637</v>
      </c>
      <c r="I72" s="44" t="s">
        <v>126</v>
      </c>
      <c r="J72" s="44" t="s">
        <v>353</v>
      </c>
      <c r="S72" s="45"/>
      <c r="T72" s="46">
        <v>45574.951215277775</v>
      </c>
      <c r="U72" s="44" t="s">
        <v>422</v>
      </c>
      <c r="V72" s="44" t="s">
        <v>354</v>
      </c>
      <c r="W72" s="44" t="s">
        <v>323</v>
      </c>
      <c r="X72" s="44" t="s">
        <v>340</v>
      </c>
      <c r="Y72" s="44">
        <v>0</v>
      </c>
    </row>
    <row r="73" spans="1:25" x14ac:dyDescent="0.25">
      <c r="A73" s="44">
        <v>8711</v>
      </c>
      <c r="B73" s="44" t="s">
        <v>40</v>
      </c>
      <c r="C73" s="44" t="s">
        <v>281</v>
      </c>
      <c r="D73" s="44" t="s">
        <v>296</v>
      </c>
      <c r="E73" s="45">
        <v>26636</v>
      </c>
      <c r="F73" s="44" t="s">
        <v>85</v>
      </c>
      <c r="G73" s="44" t="s">
        <v>638</v>
      </c>
      <c r="I73" s="44" t="s">
        <v>126</v>
      </c>
      <c r="J73" s="44" t="s">
        <v>353</v>
      </c>
      <c r="T73" s="46">
        <v>45551.370370370372</v>
      </c>
      <c r="U73" s="44" t="s">
        <v>149</v>
      </c>
      <c r="V73" s="44" t="s">
        <v>354</v>
      </c>
      <c r="W73" s="44" t="s">
        <v>323</v>
      </c>
      <c r="X73" s="44" t="s">
        <v>118</v>
      </c>
      <c r="Y73" s="44">
        <v>0</v>
      </c>
    </row>
    <row r="74" spans="1:25" x14ac:dyDescent="0.25">
      <c r="A74" s="44">
        <v>8712</v>
      </c>
      <c r="B74" s="44" t="s">
        <v>40</v>
      </c>
      <c r="C74" s="44" t="s">
        <v>17</v>
      </c>
      <c r="D74" s="44" t="s">
        <v>12</v>
      </c>
      <c r="E74" s="45">
        <v>19433</v>
      </c>
      <c r="F74" s="44" t="s">
        <v>85</v>
      </c>
      <c r="G74" s="44" t="s">
        <v>639</v>
      </c>
      <c r="I74" s="44" t="s">
        <v>126</v>
      </c>
      <c r="J74" s="44" t="s">
        <v>353</v>
      </c>
      <c r="T74" s="46">
        <v>45553.852303240739</v>
      </c>
      <c r="U74" s="44" t="s">
        <v>561</v>
      </c>
      <c r="V74" s="44" t="s">
        <v>354</v>
      </c>
      <c r="W74" s="44" t="s">
        <v>323</v>
      </c>
      <c r="X74" s="44" t="s">
        <v>340</v>
      </c>
      <c r="Y74" s="44">
        <v>0</v>
      </c>
    </row>
    <row r="75" spans="1:25" x14ac:dyDescent="0.25">
      <c r="A75" s="44">
        <v>8713</v>
      </c>
      <c r="B75" s="44" t="s">
        <v>40</v>
      </c>
      <c r="C75" s="44" t="s">
        <v>167</v>
      </c>
      <c r="D75" s="44" t="s">
        <v>48</v>
      </c>
      <c r="E75" s="45">
        <v>26279</v>
      </c>
      <c r="F75" s="44" t="s">
        <v>85</v>
      </c>
      <c r="G75" s="44" t="s">
        <v>640</v>
      </c>
      <c r="I75" s="44" t="s">
        <v>126</v>
      </c>
      <c r="J75" s="44" t="s">
        <v>353</v>
      </c>
      <c r="T75" s="46">
        <v>45551.36923611111</v>
      </c>
      <c r="U75" s="44" t="s">
        <v>149</v>
      </c>
      <c r="V75" s="44" t="s">
        <v>354</v>
      </c>
      <c r="W75" s="44" t="s">
        <v>323</v>
      </c>
      <c r="X75" s="44" t="s">
        <v>118</v>
      </c>
      <c r="Y75" s="44">
        <v>0</v>
      </c>
    </row>
    <row r="76" spans="1:25" x14ac:dyDescent="0.25">
      <c r="A76" s="44">
        <v>8715</v>
      </c>
      <c r="B76" s="44" t="s">
        <v>357</v>
      </c>
      <c r="C76" s="44" t="s">
        <v>8</v>
      </c>
      <c r="D76" s="44" t="s">
        <v>19</v>
      </c>
      <c r="E76" s="45">
        <v>23701</v>
      </c>
      <c r="F76" s="44" t="s">
        <v>85</v>
      </c>
      <c r="G76" s="44" t="s">
        <v>641</v>
      </c>
      <c r="I76" s="44" t="s">
        <v>126</v>
      </c>
      <c r="J76" s="44" t="s">
        <v>353</v>
      </c>
      <c r="T76" s="46">
        <v>45572.360150462962</v>
      </c>
      <c r="U76" s="44" t="s">
        <v>278</v>
      </c>
      <c r="V76" s="44" t="s">
        <v>354</v>
      </c>
      <c r="W76" s="44" t="s">
        <v>323</v>
      </c>
      <c r="X76" s="44" t="s">
        <v>340</v>
      </c>
      <c r="Y76" s="44">
        <v>0</v>
      </c>
    </row>
    <row r="77" spans="1:25" x14ac:dyDescent="0.25">
      <c r="A77" s="44">
        <v>9037</v>
      </c>
      <c r="B77" s="44" t="s">
        <v>286</v>
      </c>
      <c r="C77" s="44" t="s">
        <v>11</v>
      </c>
      <c r="D77" s="44" t="s">
        <v>63</v>
      </c>
      <c r="E77" s="45">
        <v>35941</v>
      </c>
      <c r="F77" s="44" t="s">
        <v>85</v>
      </c>
      <c r="G77" s="44" t="s">
        <v>642</v>
      </c>
      <c r="I77" s="44" t="s">
        <v>126</v>
      </c>
      <c r="J77" s="44" t="s">
        <v>353</v>
      </c>
      <c r="T77" s="46">
        <v>45551.365879629629</v>
      </c>
      <c r="U77" s="44" t="s">
        <v>149</v>
      </c>
      <c r="V77" s="44" t="s">
        <v>337</v>
      </c>
      <c r="W77" s="44" t="s">
        <v>323</v>
      </c>
      <c r="X77" s="44" t="s">
        <v>118</v>
      </c>
      <c r="Y77" s="44">
        <v>0</v>
      </c>
    </row>
    <row r="78" spans="1:25" x14ac:dyDescent="0.25">
      <c r="A78" s="44">
        <v>9750</v>
      </c>
      <c r="B78" s="44" t="s">
        <v>225</v>
      </c>
      <c r="C78" s="44" t="s">
        <v>79</v>
      </c>
      <c r="D78" s="44" t="s">
        <v>76</v>
      </c>
      <c r="E78" s="45">
        <v>23823</v>
      </c>
      <c r="F78" s="44" t="s">
        <v>85</v>
      </c>
      <c r="G78" s="44" t="s">
        <v>643</v>
      </c>
      <c r="I78" s="44" t="s">
        <v>126</v>
      </c>
      <c r="J78" s="44" t="s">
        <v>353</v>
      </c>
      <c r="T78" s="46">
        <v>45553.459270833337</v>
      </c>
      <c r="U78" s="44" t="s">
        <v>542</v>
      </c>
      <c r="V78" s="44" t="s">
        <v>354</v>
      </c>
      <c r="W78" s="44" t="s">
        <v>543</v>
      </c>
      <c r="X78" s="44" t="s">
        <v>550</v>
      </c>
      <c r="Y78" s="44">
        <v>0</v>
      </c>
    </row>
    <row r="79" spans="1:25" x14ac:dyDescent="0.25">
      <c r="A79" s="44">
        <v>9750</v>
      </c>
      <c r="B79" s="44" t="s">
        <v>225</v>
      </c>
      <c r="C79" s="44" t="s">
        <v>79</v>
      </c>
      <c r="D79" s="44" t="s">
        <v>76</v>
      </c>
      <c r="E79" s="45">
        <v>23823</v>
      </c>
      <c r="F79" s="44" t="s">
        <v>85</v>
      </c>
      <c r="G79" s="44" t="s">
        <v>643</v>
      </c>
      <c r="I79" s="44" t="s">
        <v>126</v>
      </c>
      <c r="J79" s="44" t="s">
        <v>353</v>
      </c>
      <c r="T79" s="46">
        <v>45551.36378472222</v>
      </c>
      <c r="U79" s="44" t="s">
        <v>149</v>
      </c>
      <c r="V79" s="44" t="s">
        <v>354</v>
      </c>
      <c r="W79" s="44" t="s">
        <v>323</v>
      </c>
      <c r="X79" s="44" t="s">
        <v>118</v>
      </c>
      <c r="Y79" s="44">
        <v>0</v>
      </c>
    </row>
    <row r="80" spans="1:25" x14ac:dyDescent="0.25">
      <c r="A80" s="44">
        <v>9750</v>
      </c>
      <c r="B80" s="44" t="s">
        <v>225</v>
      </c>
      <c r="C80" s="44" t="s">
        <v>79</v>
      </c>
      <c r="D80" s="44" t="s">
        <v>76</v>
      </c>
      <c r="E80" s="45">
        <v>23823</v>
      </c>
      <c r="F80" s="44" t="s">
        <v>85</v>
      </c>
      <c r="G80" s="44" t="s">
        <v>643</v>
      </c>
      <c r="I80" s="44" t="s">
        <v>126</v>
      </c>
      <c r="J80" s="44" t="s">
        <v>353</v>
      </c>
      <c r="T80" s="46">
        <v>45551.364351851851</v>
      </c>
      <c r="U80" s="44" t="s">
        <v>149</v>
      </c>
      <c r="V80" s="44" t="s">
        <v>354</v>
      </c>
      <c r="W80" s="44" t="s">
        <v>551</v>
      </c>
      <c r="X80" s="44" t="s">
        <v>552</v>
      </c>
      <c r="Y80" s="44">
        <v>0</v>
      </c>
    </row>
    <row r="81" spans="1:25" x14ac:dyDescent="0.25">
      <c r="A81" s="44">
        <v>9752</v>
      </c>
      <c r="B81" s="44" t="s">
        <v>435</v>
      </c>
      <c r="C81" s="44" t="s">
        <v>436</v>
      </c>
      <c r="D81" s="44" t="s">
        <v>23</v>
      </c>
      <c r="E81" s="45">
        <v>28825</v>
      </c>
      <c r="F81" s="44" t="s">
        <v>85</v>
      </c>
      <c r="G81" s="44" t="s">
        <v>644</v>
      </c>
      <c r="I81" s="44" t="s">
        <v>126</v>
      </c>
      <c r="J81" s="44" t="s">
        <v>353</v>
      </c>
      <c r="T81" s="46">
        <v>45551.466851851852</v>
      </c>
      <c r="U81" s="44" t="s">
        <v>149</v>
      </c>
      <c r="V81" s="44" t="s">
        <v>354</v>
      </c>
      <c r="W81" s="44" t="s">
        <v>323</v>
      </c>
      <c r="X81" s="44" t="s">
        <v>118</v>
      </c>
      <c r="Y81" s="44">
        <v>0</v>
      </c>
    </row>
    <row r="82" spans="1:25" x14ac:dyDescent="0.25">
      <c r="A82" s="44">
        <v>9763</v>
      </c>
      <c r="B82" s="44" t="s">
        <v>358</v>
      </c>
      <c r="C82" s="44" t="s">
        <v>359</v>
      </c>
      <c r="D82" s="44" t="s">
        <v>39</v>
      </c>
      <c r="E82" s="45">
        <v>24825</v>
      </c>
      <c r="F82" s="44" t="s">
        <v>85</v>
      </c>
      <c r="G82" s="44" t="s">
        <v>645</v>
      </c>
      <c r="I82" s="44" t="s">
        <v>126</v>
      </c>
      <c r="J82" s="44" t="s">
        <v>353</v>
      </c>
      <c r="T82" s="46">
        <v>45540.583495370367</v>
      </c>
      <c r="U82" s="44" t="s">
        <v>180</v>
      </c>
      <c r="V82" s="44" t="s">
        <v>354</v>
      </c>
      <c r="W82" s="44" t="s">
        <v>323</v>
      </c>
      <c r="X82" s="44" t="s">
        <v>340</v>
      </c>
      <c r="Y82" s="44">
        <v>0</v>
      </c>
    </row>
    <row r="83" spans="1:25" x14ac:dyDescent="0.25">
      <c r="A83" s="44">
        <v>9763</v>
      </c>
      <c r="B83" s="44" t="s">
        <v>358</v>
      </c>
      <c r="C83" s="44" t="s">
        <v>359</v>
      </c>
      <c r="D83" s="44" t="s">
        <v>39</v>
      </c>
      <c r="E83" s="45">
        <v>24825</v>
      </c>
      <c r="F83" s="44" t="s">
        <v>85</v>
      </c>
      <c r="G83" s="44" t="s">
        <v>645</v>
      </c>
      <c r="I83" s="44" t="s">
        <v>126</v>
      </c>
      <c r="J83" s="44" t="s">
        <v>353</v>
      </c>
      <c r="T83" s="46">
        <v>45547.453750000001</v>
      </c>
      <c r="U83" s="44" t="s">
        <v>542</v>
      </c>
      <c r="V83" s="44" t="s">
        <v>354</v>
      </c>
      <c r="W83" s="44" t="s">
        <v>543</v>
      </c>
      <c r="X83" s="44" t="s">
        <v>550</v>
      </c>
      <c r="Y83" s="44">
        <v>0</v>
      </c>
    </row>
    <row r="84" spans="1:25" x14ac:dyDescent="0.25">
      <c r="A84" s="44">
        <v>9764</v>
      </c>
      <c r="B84" s="44" t="s">
        <v>295</v>
      </c>
      <c r="C84" s="44" t="s">
        <v>105</v>
      </c>
      <c r="D84" s="44" t="s">
        <v>191</v>
      </c>
      <c r="E84" s="45">
        <v>23624</v>
      </c>
      <c r="F84" s="44" t="s">
        <v>85</v>
      </c>
      <c r="G84" s="44" t="s">
        <v>646</v>
      </c>
      <c r="I84" s="44" t="s">
        <v>126</v>
      </c>
      <c r="J84" s="44" t="s">
        <v>353</v>
      </c>
      <c r="T84" s="46">
        <v>45538.576215277775</v>
      </c>
      <c r="U84" s="44" t="s">
        <v>180</v>
      </c>
      <c r="V84" s="44" t="s">
        <v>354</v>
      </c>
      <c r="W84" s="44" t="s">
        <v>323</v>
      </c>
      <c r="X84" s="44" t="s">
        <v>121</v>
      </c>
      <c r="Y84" s="44">
        <v>0</v>
      </c>
    </row>
    <row r="85" spans="1:25" x14ac:dyDescent="0.25">
      <c r="A85" s="44">
        <v>9767</v>
      </c>
      <c r="B85" s="44" t="s">
        <v>647</v>
      </c>
      <c r="C85" s="44" t="s">
        <v>648</v>
      </c>
      <c r="D85" s="44" t="s">
        <v>649</v>
      </c>
      <c r="E85" s="45">
        <v>23486</v>
      </c>
      <c r="F85" s="44" t="s">
        <v>85</v>
      </c>
      <c r="G85" s="44" t="s">
        <v>650</v>
      </c>
      <c r="I85" s="44" t="s">
        <v>126</v>
      </c>
      <c r="J85" s="44" t="s">
        <v>353</v>
      </c>
      <c r="T85" s="46">
        <v>45540.721724537034</v>
      </c>
      <c r="U85" s="44" t="s">
        <v>343</v>
      </c>
      <c r="V85" s="44" t="s">
        <v>354</v>
      </c>
      <c r="W85" s="44" t="s">
        <v>323</v>
      </c>
      <c r="X85" s="44" t="s">
        <v>340</v>
      </c>
      <c r="Y85" s="44">
        <v>0</v>
      </c>
    </row>
    <row r="86" spans="1:25" x14ac:dyDescent="0.25">
      <c r="A86" s="44">
        <v>9770</v>
      </c>
      <c r="B86" s="44" t="s">
        <v>166</v>
      </c>
      <c r="D86" s="44" t="s">
        <v>294</v>
      </c>
      <c r="E86" s="45">
        <v>34370</v>
      </c>
      <c r="F86" s="44" t="s">
        <v>85</v>
      </c>
      <c r="G86" s="44" t="s">
        <v>651</v>
      </c>
      <c r="I86" s="44" t="s">
        <v>137</v>
      </c>
      <c r="J86" s="44" t="s">
        <v>87</v>
      </c>
      <c r="T86" s="46">
        <v>45556.862824074073</v>
      </c>
      <c r="U86" s="44" t="s">
        <v>235</v>
      </c>
      <c r="V86" s="44" t="s">
        <v>337</v>
      </c>
      <c r="W86" s="44" t="s">
        <v>323</v>
      </c>
      <c r="X86" s="44" t="s">
        <v>118</v>
      </c>
      <c r="Y86" s="44">
        <v>0</v>
      </c>
    </row>
    <row r="87" spans="1:25" x14ac:dyDescent="0.25">
      <c r="A87" s="44">
        <v>9919</v>
      </c>
      <c r="B87" s="44" t="s">
        <v>11</v>
      </c>
      <c r="C87" s="44" t="s">
        <v>42</v>
      </c>
      <c r="D87" s="44" t="s">
        <v>13</v>
      </c>
      <c r="E87" s="45">
        <v>33856</v>
      </c>
      <c r="F87" s="44" t="s">
        <v>85</v>
      </c>
      <c r="G87" s="44" t="s">
        <v>652</v>
      </c>
      <c r="I87" s="44" t="s">
        <v>126</v>
      </c>
      <c r="J87" s="44" t="s">
        <v>353</v>
      </c>
      <c r="S87" s="45"/>
      <c r="T87" s="46">
        <v>45568.516747685186</v>
      </c>
      <c r="U87" s="44" t="s">
        <v>145</v>
      </c>
      <c r="V87" s="44" t="s">
        <v>337</v>
      </c>
      <c r="W87" s="44" t="s">
        <v>323</v>
      </c>
      <c r="X87" s="44" t="s">
        <v>117</v>
      </c>
      <c r="Y87" s="44">
        <v>0</v>
      </c>
    </row>
    <row r="88" spans="1:25" x14ac:dyDescent="0.25">
      <c r="A88" s="44">
        <v>10204</v>
      </c>
      <c r="B88" s="44" t="s">
        <v>46</v>
      </c>
      <c r="C88" s="44" t="s">
        <v>114</v>
      </c>
      <c r="D88" s="44" t="s">
        <v>26</v>
      </c>
      <c r="E88" s="45">
        <v>25025</v>
      </c>
      <c r="F88" s="44" t="s">
        <v>85</v>
      </c>
      <c r="G88" s="44" t="s">
        <v>653</v>
      </c>
      <c r="I88" s="44" t="s">
        <v>126</v>
      </c>
      <c r="J88" s="44" t="s">
        <v>353</v>
      </c>
      <c r="T88" s="46">
        <v>45540.580567129633</v>
      </c>
      <c r="U88" s="44" t="s">
        <v>180</v>
      </c>
      <c r="V88" s="44" t="s">
        <v>354</v>
      </c>
      <c r="W88" s="44" t="s">
        <v>323</v>
      </c>
      <c r="X88" s="44" t="s">
        <v>121</v>
      </c>
      <c r="Y88" s="44">
        <v>0</v>
      </c>
    </row>
    <row r="89" spans="1:25" x14ac:dyDescent="0.25">
      <c r="A89" s="44">
        <v>10204</v>
      </c>
      <c r="B89" s="44" t="s">
        <v>46</v>
      </c>
      <c r="C89" s="44" t="s">
        <v>114</v>
      </c>
      <c r="D89" s="44" t="s">
        <v>26</v>
      </c>
      <c r="E89" s="45">
        <v>25025</v>
      </c>
      <c r="F89" s="44" t="s">
        <v>85</v>
      </c>
      <c r="G89" s="44" t="s">
        <v>653</v>
      </c>
      <c r="I89" s="44" t="s">
        <v>126</v>
      </c>
      <c r="J89" s="44" t="s">
        <v>353</v>
      </c>
      <c r="T89" s="46">
        <v>45538.557291666664</v>
      </c>
      <c r="U89" s="44" t="s">
        <v>180</v>
      </c>
      <c r="V89" s="44" t="s">
        <v>354</v>
      </c>
      <c r="W89" s="44" t="s">
        <v>546</v>
      </c>
      <c r="X89" s="44" t="s">
        <v>574</v>
      </c>
      <c r="Y89" s="44">
        <v>0</v>
      </c>
    </row>
    <row r="90" spans="1:25" x14ac:dyDescent="0.25">
      <c r="A90" s="44">
        <v>10524</v>
      </c>
      <c r="B90" s="44" t="s">
        <v>258</v>
      </c>
      <c r="C90" s="44" t="s">
        <v>147</v>
      </c>
      <c r="D90" s="44" t="s">
        <v>101</v>
      </c>
      <c r="E90" s="45">
        <v>22810</v>
      </c>
      <c r="F90" s="44" t="s">
        <v>85</v>
      </c>
      <c r="G90" s="44" t="s">
        <v>654</v>
      </c>
      <c r="I90" s="44" t="s">
        <v>126</v>
      </c>
      <c r="J90" s="44" t="s">
        <v>353</v>
      </c>
      <c r="T90" s="46">
        <v>45574.950833333336</v>
      </c>
      <c r="U90" s="44" t="s">
        <v>422</v>
      </c>
      <c r="V90" s="44" t="s">
        <v>354</v>
      </c>
      <c r="W90" s="44" t="s">
        <v>323</v>
      </c>
      <c r="X90" s="44" t="s">
        <v>340</v>
      </c>
      <c r="Y90" s="44">
        <v>0</v>
      </c>
    </row>
    <row r="91" spans="1:25" x14ac:dyDescent="0.25">
      <c r="A91" s="44">
        <v>10530</v>
      </c>
      <c r="B91" s="44" t="s">
        <v>292</v>
      </c>
      <c r="C91" s="44" t="s">
        <v>293</v>
      </c>
      <c r="D91" s="44" t="s">
        <v>148</v>
      </c>
      <c r="E91" s="45">
        <v>24194</v>
      </c>
      <c r="F91" s="44" t="s">
        <v>85</v>
      </c>
      <c r="G91" s="44" t="s">
        <v>655</v>
      </c>
      <c r="I91" s="44" t="s">
        <v>126</v>
      </c>
      <c r="J91" s="44" t="s">
        <v>353</v>
      </c>
      <c r="T91" s="46">
        <v>45551.479027777779</v>
      </c>
      <c r="U91" s="44" t="s">
        <v>145</v>
      </c>
      <c r="V91" s="44" t="s">
        <v>354</v>
      </c>
      <c r="W91" s="44" t="s">
        <v>546</v>
      </c>
      <c r="X91" s="44" t="s">
        <v>547</v>
      </c>
      <c r="Y91" s="44">
        <v>0</v>
      </c>
    </row>
    <row r="92" spans="1:25" x14ac:dyDescent="0.25">
      <c r="A92" s="44">
        <v>10674</v>
      </c>
      <c r="B92" s="44" t="s">
        <v>46</v>
      </c>
      <c r="C92" s="44" t="s">
        <v>69</v>
      </c>
      <c r="D92" s="44" t="s">
        <v>13</v>
      </c>
      <c r="E92" s="45">
        <v>36321</v>
      </c>
      <c r="F92" s="44" t="s">
        <v>85</v>
      </c>
      <c r="G92" s="44" t="s">
        <v>656</v>
      </c>
      <c r="I92" s="44" t="s">
        <v>126</v>
      </c>
      <c r="J92" s="44" t="s">
        <v>353</v>
      </c>
      <c r="T92" s="46">
        <v>45538.556863425925</v>
      </c>
      <c r="U92" s="44" t="s">
        <v>180</v>
      </c>
      <c r="V92" s="44" t="s">
        <v>337</v>
      </c>
      <c r="W92" s="44" t="s">
        <v>551</v>
      </c>
      <c r="X92" s="44" t="s">
        <v>552</v>
      </c>
      <c r="Y92" s="44">
        <v>0</v>
      </c>
    </row>
    <row r="93" spans="1:25" x14ac:dyDescent="0.25">
      <c r="A93" s="44">
        <v>10674</v>
      </c>
      <c r="B93" s="44" t="s">
        <v>46</v>
      </c>
      <c r="C93" s="44" t="s">
        <v>69</v>
      </c>
      <c r="D93" s="44" t="s">
        <v>13</v>
      </c>
      <c r="E93" s="45">
        <v>36321</v>
      </c>
      <c r="F93" s="44" t="s">
        <v>85</v>
      </c>
      <c r="G93" s="44" t="s">
        <v>656</v>
      </c>
      <c r="I93" s="44" t="s">
        <v>126</v>
      </c>
      <c r="J93" s="44" t="s">
        <v>353</v>
      </c>
      <c r="T93" s="46">
        <v>45538.556712962964</v>
      </c>
      <c r="U93" s="44" t="s">
        <v>180</v>
      </c>
      <c r="V93" s="44" t="s">
        <v>337</v>
      </c>
      <c r="W93" s="44" t="s">
        <v>323</v>
      </c>
      <c r="X93" s="44" t="s">
        <v>118</v>
      </c>
      <c r="Y93" s="44">
        <v>0</v>
      </c>
    </row>
    <row r="94" spans="1:25" x14ac:dyDescent="0.25">
      <c r="A94" s="44">
        <v>10792</v>
      </c>
      <c r="B94" s="44" t="s">
        <v>104</v>
      </c>
      <c r="C94" s="44" t="s">
        <v>115</v>
      </c>
      <c r="D94" s="44" t="s">
        <v>47</v>
      </c>
      <c r="E94" s="45">
        <v>26830</v>
      </c>
      <c r="F94" s="44" t="s">
        <v>85</v>
      </c>
      <c r="G94" s="44" t="s">
        <v>657</v>
      </c>
      <c r="I94" s="44" t="s">
        <v>126</v>
      </c>
      <c r="J94" s="44" t="s">
        <v>353</v>
      </c>
      <c r="T94" s="46">
        <v>45542.785590277781</v>
      </c>
      <c r="U94" s="44" t="s">
        <v>278</v>
      </c>
      <c r="V94" s="44" t="s">
        <v>354</v>
      </c>
      <c r="W94" s="44" t="s">
        <v>551</v>
      </c>
      <c r="X94" s="44" t="s">
        <v>552</v>
      </c>
      <c r="Y94" s="44">
        <v>0</v>
      </c>
    </row>
    <row r="95" spans="1:25" x14ac:dyDescent="0.25">
      <c r="A95" s="44">
        <v>10792</v>
      </c>
      <c r="B95" s="44" t="s">
        <v>104</v>
      </c>
      <c r="C95" s="44" t="s">
        <v>115</v>
      </c>
      <c r="D95" s="44" t="s">
        <v>47</v>
      </c>
      <c r="E95" s="45">
        <v>26830</v>
      </c>
      <c r="F95" s="44" t="s">
        <v>85</v>
      </c>
      <c r="G95" s="44" t="s">
        <v>657</v>
      </c>
      <c r="I95" s="44" t="s">
        <v>126</v>
      </c>
      <c r="J95" s="44" t="s">
        <v>353</v>
      </c>
      <c r="T95" s="46">
        <v>45542.785324074073</v>
      </c>
      <c r="U95" s="44" t="s">
        <v>278</v>
      </c>
      <c r="V95" s="44" t="s">
        <v>354</v>
      </c>
      <c r="W95" s="44" t="s">
        <v>323</v>
      </c>
      <c r="X95" s="44" t="s">
        <v>118</v>
      </c>
      <c r="Y95" s="44">
        <v>-1</v>
      </c>
    </row>
    <row r="96" spans="1:25" x14ac:dyDescent="0.25">
      <c r="A96" s="44">
        <v>10818</v>
      </c>
      <c r="B96" s="44" t="s">
        <v>658</v>
      </c>
      <c r="C96" s="44" t="s">
        <v>659</v>
      </c>
      <c r="D96" s="44" t="s">
        <v>660</v>
      </c>
      <c r="E96" s="45">
        <v>35542</v>
      </c>
      <c r="F96" s="44" t="s">
        <v>85</v>
      </c>
      <c r="G96" s="44" t="s">
        <v>661</v>
      </c>
      <c r="I96" s="44" t="s">
        <v>126</v>
      </c>
      <c r="J96" s="44" t="s">
        <v>353</v>
      </c>
      <c r="T96" s="46">
        <v>45553.83153935185</v>
      </c>
      <c r="U96" s="44" t="s">
        <v>561</v>
      </c>
      <c r="V96" s="44" t="s">
        <v>337</v>
      </c>
      <c r="W96" s="44" t="s">
        <v>323</v>
      </c>
      <c r="X96" s="44" t="s">
        <v>117</v>
      </c>
      <c r="Y96" s="44">
        <v>0</v>
      </c>
    </row>
    <row r="97" spans="1:25" x14ac:dyDescent="0.25">
      <c r="A97" s="44">
        <v>14737</v>
      </c>
      <c r="B97" s="44" t="s">
        <v>111</v>
      </c>
      <c r="C97" s="44" t="s">
        <v>59</v>
      </c>
      <c r="D97" s="44" t="s">
        <v>290</v>
      </c>
      <c r="E97" s="45">
        <v>35948</v>
      </c>
      <c r="F97" s="44" t="s">
        <v>85</v>
      </c>
      <c r="G97" s="44" t="s">
        <v>662</v>
      </c>
      <c r="I97" s="44" t="s">
        <v>126</v>
      </c>
      <c r="J97" s="44" t="s">
        <v>353</v>
      </c>
      <c r="T97" s="46">
        <v>45553.467986111114</v>
      </c>
      <c r="U97" s="44" t="s">
        <v>542</v>
      </c>
      <c r="V97" s="44" t="s">
        <v>337</v>
      </c>
      <c r="W97" s="44" t="s">
        <v>543</v>
      </c>
      <c r="X97" s="44" t="s">
        <v>550</v>
      </c>
      <c r="Y97" s="44">
        <v>0</v>
      </c>
    </row>
    <row r="98" spans="1:25" x14ac:dyDescent="0.25">
      <c r="A98" s="44">
        <v>14737</v>
      </c>
      <c r="B98" s="44" t="s">
        <v>111</v>
      </c>
      <c r="C98" s="44" t="s">
        <v>59</v>
      </c>
      <c r="D98" s="44" t="s">
        <v>290</v>
      </c>
      <c r="E98" s="45">
        <v>35948</v>
      </c>
      <c r="F98" s="44" t="s">
        <v>85</v>
      </c>
      <c r="G98" s="44" t="s">
        <v>662</v>
      </c>
      <c r="I98" s="44" t="s">
        <v>126</v>
      </c>
      <c r="J98" s="44" t="s">
        <v>353</v>
      </c>
      <c r="T98" s="46">
        <v>45554.716226851851</v>
      </c>
      <c r="U98" s="44" t="s">
        <v>200</v>
      </c>
      <c r="V98" s="44" t="s">
        <v>337</v>
      </c>
      <c r="W98" s="44" t="s">
        <v>323</v>
      </c>
      <c r="X98" s="44" t="s">
        <v>118</v>
      </c>
      <c r="Y98" s="44">
        <v>0</v>
      </c>
    </row>
    <row r="99" spans="1:25" x14ac:dyDescent="0.25">
      <c r="A99" s="44">
        <v>14945</v>
      </c>
      <c r="B99" s="44" t="s">
        <v>11</v>
      </c>
      <c r="C99" s="44" t="s">
        <v>52</v>
      </c>
      <c r="D99" s="44" t="s">
        <v>73</v>
      </c>
      <c r="E99" s="45">
        <v>36620</v>
      </c>
      <c r="F99" s="44" t="s">
        <v>85</v>
      </c>
      <c r="G99" s="44" t="s">
        <v>663</v>
      </c>
      <c r="I99" s="44" t="s">
        <v>126</v>
      </c>
      <c r="J99" s="44" t="s">
        <v>353</v>
      </c>
      <c r="T99" s="46">
        <v>45555.815810185188</v>
      </c>
      <c r="U99" s="44" t="s">
        <v>140</v>
      </c>
      <c r="V99" s="44" t="s">
        <v>337</v>
      </c>
      <c r="W99" s="44" t="s">
        <v>323</v>
      </c>
      <c r="X99" s="44" t="s">
        <v>118</v>
      </c>
      <c r="Y99" s="44">
        <v>0</v>
      </c>
    </row>
    <row r="100" spans="1:25" x14ac:dyDescent="0.25">
      <c r="A100" s="44">
        <v>15335</v>
      </c>
      <c r="B100" s="44" t="s">
        <v>437</v>
      </c>
      <c r="C100" s="44" t="s">
        <v>243</v>
      </c>
      <c r="D100" s="44" t="s">
        <v>63</v>
      </c>
      <c r="E100" s="45">
        <v>34894</v>
      </c>
      <c r="F100" s="44" t="s">
        <v>85</v>
      </c>
      <c r="G100" s="44" t="s">
        <v>664</v>
      </c>
      <c r="I100" s="44" t="s">
        <v>126</v>
      </c>
      <c r="J100" s="44" t="s">
        <v>353</v>
      </c>
      <c r="T100" s="46">
        <v>45555.601701388892</v>
      </c>
      <c r="U100" s="44" t="s">
        <v>665</v>
      </c>
      <c r="V100" s="44" t="s">
        <v>337</v>
      </c>
      <c r="W100" s="44" t="s">
        <v>323</v>
      </c>
      <c r="X100" s="44" t="s">
        <v>121</v>
      </c>
      <c r="Y100" s="44">
        <v>0</v>
      </c>
    </row>
    <row r="101" spans="1:25" x14ac:dyDescent="0.25">
      <c r="A101" s="44">
        <v>16219</v>
      </c>
      <c r="B101" s="44" t="s">
        <v>129</v>
      </c>
      <c r="C101" s="44" t="s">
        <v>291</v>
      </c>
      <c r="D101" s="44" t="s">
        <v>666</v>
      </c>
      <c r="E101" s="45">
        <v>36692</v>
      </c>
      <c r="F101" s="44" t="s">
        <v>86</v>
      </c>
      <c r="G101" s="44" t="s">
        <v>667</v>
      </c>
      <c r="I101" s="44" t="s">
        <v>126</v>
      </c>
      <c r="J101" s="44" t="s">
        <v>353</v>
      </c>
      <c r="T101" s="46">
        <v>45547.44085648148</v>
      </c>
      <c r="U101" s="44" t="s">
        <v>542</v>
      </c>
      <c r="V101" s="44" t="s">
        <v>337</v>
      </c>
      <c r="W101" s="44" t="s">
        <v>543</v>
      </c>
      <c r="X101" s="44" t="s">
        <v>550</v>
      </c>
      <c r="Y101" s="44">
        <v>0</v>
      </c>
    </row>
    <row r="102" spans="1:25" x14ac:dyDescent="0.25">
      <c r="A102" s="44">
        <v>16243</v>
      </c>
      <c r="B102" s="44" t="s">
        <v>287</v>
      </c>
      <c r="C102" s="44" t="s">
        <v>81</v>
      </c>
      <c r="D102" s="44" t="s">
        <v>279</v>
      </c>
      <c r="E102" s="45">
        <v>37106</v>
      </c>
      <c r="F102" s="44" t="s">
        <v>85</v>
      </c>
      <c r="G102" s="44" t="s">
        <v>668</v>
      </c>
      <c r="I102" s="44" t="s">
        <v>126</v>
      </c>
      <c r="J102" s="44" t="s">
        <v>353</v>
      </c>
      <c r="T102" s="46">
        <v>45537.600057870368</v>
      </c>
      <c r="U102" s="44" t="s">
        <v>190</v>
      </c>
      <c r="V102" s="44" t="s">
        <v>337</v>
      </c>
      <c r="W102" s="44" t="s">
        <v>323</v>
      </c>
      <c r="X102" s="44" t="s">
        <v>118</v>
      </c>
      <c r="Y102" s="44">
        <v>0</v>
      </c>
    </row>
    <row r="103" spans="1:25" x14ac:dyDescent="0.25">
      <c r="A103" s="44">
        <v>16396</v>
      </c>
      <c r="B103" s="44" t="s">
        <v>286</v>
      </c>
      <c r="C103" s="44" t="s">
        <v>11</v>
      </c>
      <c r="D103" s="44" t="s">
        <v>78</v>
      </c>
      <c r="E103" s="45">
        <v>34868</v>
      </c>
      <c r="F103" s="44" t="s">
        <v>85</v>
      </c>
      <c r="G103" s="44" t="s">
        <v>669</v>
      </c>
      <c r="I103" s="44" t="s">
        <v>126</v>
      </c>
      <c r="J103" s="44" t="s">
        <v>353</v>
      </c>
      <c r="T103" s="46">
        <v>45546.02752314815</v>
      </c>
      <c r="U103" s="44" t="s">
        <v>168</v>
      </c>
      <c r="V103" s="44" t="s">
        <v>337</v>
      </c>
      <c r="W103" s="44" t="s">
        <v>323</v>
      </c>
      <c r="X103" s="44" t="s">
        <v>118</v>
      </c>
      <c r="Y103" s="44">
        <v>0</v>
      </c>
    </row>
    <row r="104" spans="1:25" x14ac:dyDescent="0.25">
      <c r="A104" s="44">
        <v>16628</v>
      </c>
      <c r="B104" s="44" t="s">
        <v>150</v>
      </c>
      <c r="C104" s="44" t="s">
        <v>150</v>
      </c>
      <c r="D104" s="44" t="s">
        <v>47</v>
      </c>
      <c r="E104" s="45">
        <v>24033</v>
      </c>
      <c r="F104" s="44" t="s">
        <v>85</v>
      </c>
      <c r="G104" s="44" t="s">
        <v>670</v>
      </c>
      <c r="I104" s="44" t="s">
        <v>126</v>
      </c>
      <c r="J104" s="44" t="s">
        <v>353</v>
      </c>
      <c r="T104" s="46">
        <v>45560.037835648145</v>
      </c>
      <c r="U104" s="44" t="s">
        <v>438</v>
      </c>
      <c r="V104" s="44" t="s">
        <v>354</v>
      </c>
      <c r="W104" s="44" t="s">
        <v>323</v>
      </c>
      <c r="X104" s="44" t="s">
        <v>340</v>
      </c>
      <c r="Y104" s="44">
        <v>0</v>
      </c>
    </row>
    <row r="105" spans="1:25" x14ac:dyDescent="0.25">
      <c r="A105" s="44">
        <v>16973</v>
      </c>
      <c r="B105" s="44" t="s">
        <v>283</v>
      </c>
      <c r="C105" s="44" t="s">
        <v>206</v>
      </c>
      <c r="D105" s="44" t="s">
        <v>39</v>
      </c>
      <c r="E105" s="45">
        <v>20298</v>
      </c>
      <c r="F105" s="44" t="s">
        <v>85</v>
      </c>
      <c r="G105" s="44" t="s">
        <v>671</v>
      </c>
      <c r="I105" s="44" t="s">
        <v>126</v>
      </c>
      <c r="J105" s="44" t="s">
        <v>353</v>
      </c>
      <c r="T105" s="46">
        <v>45553.993078703701</v>
      </c>
      <c r="U105" s="44" t="s">
        <v>561</v>
      </c>
      <c r="V105" s="44" t="s">
        <v>354</v>
      </c>
      <c r="W105" s="44" t="s">
        <v>551</v>
      </c>
      <c r="X105" s="44" t="s">
        <v>552</v>
      </c>
      <c r="Y105" s="44">
        <v>0</v>
      </c>
    </row>
    <row r="106" spans="1:25" x14ac:dyDescent="0.25">
      <c r="A106" s="44">
        <v>16973</v>
      </c>
      <c r="B106" s="44" t="s">
        <v>283</v>
      </c>
      <c r="C106" s="44" t="s">
        <v>206</v>
      </c>
      <c r="D106" s="44" t="s">
        <v>39</v>
      </c>
      <c r="E106" s="45">
        <v>20298</v>
      </c>
      <c r="F106" s="44" t="s">
        <v>85</v>
      </c>
      <c r="G106" s="44" t="s">
        <v>671</v>
      </c>
      <c r="I106" s="44" t="s">
        <v>126</v>
      </c>
      <c r="J106" s="44" t="s">
        <v>353</v>
      </c>
      <c r="T106" s="46">
        <v>45547.423530092594</v>
      </c>
      <c r="U106" s="44" t="s">
        <v>542</v>
      </c>
      <c r="V106" s="44" t="s">
        <v>354</v>
      </c>
      <c r="W106" s="44" t="s">
        <v>543</v>
      </c>
      <c r="X106" s="44" t="s">
        <v>550</v>
      </c>
      <c r="Y106" s="44">
        <v>0</v>
      </c>
    </row>
    <row r="107" spans="1:25" x14ac:dyDescent="0.25">
      <c r="A107" s="44">
        <v>16973</v>
      </c>
      <c r="B107" s="44" t="s">
        <v>283</v>
      </c>
      <c r="C107" s="44" t="s">
        <v>206</v>
      </c>
      <c r="D107" s="44" t="s">
        <v>39</v>
      </c>
      <c r="E107" s="45">
        <v>20298</v>
      </c>
      <c r="F107" s="44" t="s">
        <v>85</v>
      </c>
      <c r="G107" s="44" t="s">
        <v>671</v>
      </c>
      <c r="I107" s="44" t="s">
        <v>126</v>
      </c>
      <c r="J107" s="44" t="s">
        <v>353</v>
      </c>
      <c r="T107" s="46">
        <v>45551.694953703707</v>
      </c>
      <c r="U107" s="44" t="s">
        <v>561</v>
      </c>
      <c r="V107" s="44" t="s">
        <v>354</v>
      </c>
      <c r="W107" s="44" t="s">
        <v>323</v>
      </c>
      <c r="X107" s="44" t="s">
        <v>121</v>
      </c>
      <c r="Y107" s="44">
        <v>0</v>
      </c>
    </row>
    <row r="108" spans="1:25" x14ac:dyDescent="0.25">
      <c r="A108" s="44">
        <v>17323</v>
      </c>
      <c r="B108" s="44" t="s">
        <v>274</v>
      </c>
      <c r="C108" s="44" t="s">
        <v>241</v>
      </c>
      <c r="D108" s="44" t="s">
        <v>13</v>
      </c>
      <c r="E108" s="45">
        <v>38810</v>
      </c>
      <c r="F108" s="44" t="s">
        <v>85</v>
      </c>
      <c r="G108" s="44" t="s">
        <v>672</v>
      </c>
      <c r="H108" s="44" t="s">
        <v>341</v>
      </c>
      <c r="I108" s="44" t="s">
        <v>126</v>
      </c>
      <c r="J108" s="44" t="s">
        <v>353</v>
      </c>
      <c r="T108" s="46">
        <v>45555.758611111109</v>
      </c>
      <c r="U108" s="44" t="s">
        <v>140</v>
      </c>
      <c r="V108" s="44" t="s">
        <v>336</v>
      </c>
      <c r="W108" s="44" t="s">
        <v>323</v>
      </c>
      <c r="X108" s="44" t="s">
        <v>118</v>
      </c>
      <c r="Y108" s="44">
        <v>0</v>
      </c>
    </row>
    <row r="109" spans="1:25" x14ac:dyDescent="0.25">
      <c r="A109" s="44">
        <v>17998</v>
      </c>
      <c r="B109" s="44" t="s">
        <v>439</v>
      </c>
      <c r="C109" s="44" t="s">
        <v>440</v>
      </c>
      <c r="D109" s="44" t="s">
        <v>44</v>
      </c>
      <c r="E109" s="45">
        <v>23112</v>
      </c>
      <c r="F109" s="44" t="s">
        <v>85</v>
      </c>
      <c r="G109" s="44" t="s">
        <v>673</v>
      </c>
      <c r="I109" s="44" t="s">
        <v>126</v>
      </c>
      <c r="J109" s="44" t="s">
        <v>353</v>
      </c>
      <c r="T109" s="46">
        <v>45560.036446759259</v>
      </c>
      <c r="U109" s="44" t="s">
        <v>438</v>
      </c>
      <c r="V109" s="44" t="s">
        <v>354</v>
      </c>
      <c r="W109" s="44" t="s">
        <v>323</v>
      </c>
      <c r="X109" s="44" t="s">
        <v>340</v>
      </c>
      <c r="Y109" s="44">
        <v>0</v>
      </c>
    </row>
    <row r="110" spans="1:25" x14ac:dyDescent="0.25">
      <c r="A110" s="44">
        <v>18051</v>
      </c>
      <c r="B110" s="44" t="s">
        <v>54</v>
      </c>
      <c r="C110" s="44" t="s">
        <v>674</v>
      </c>
      <c r="D110" s="44" t="s">
        <v>36</v>
      </c>
      <c r="E110" s="45">
        <v>25548</v>
      </c>
      <c r="F110" s="44" t="s">
        <v>85</v>
      </c>
      <c r="G110" s="44" t="s">
        <v>675</v>
      </c>
      <c r="I110" s="44" t="s">
        <v>126</v>
      </c>
      <c r="J110" s="44" t="s">
        <v>353</v>
      </c>
      <c r="T110" s="46">
        <v>45551.484722222223</v>
      </c>
      <c r="U110" s="44" t="s">
        <v>84</v>
      </c>
      <c r="V110" s="44" t="s">
        <v>354</v>
      </c>
      <c r="W110" s="44" t="s">
        <v>323</v>
      </c>
      <c r="X110" s="44" t="s">
        <v>121</v>
      </c>
      <c r="Y110" s="44">
        <v>0</v>
      </c>
    </row>
    <row r="111" spans="1:25" x14ac:dyDescent="0.25">
      <c r="A111" s="44">
        <v>18052</v>
      </c>
      <c r="B111" s="44" t="s">
        <v>96</v>
      </c>
      <c r="C111" s="44" t="s">
        <v>186</v>
      </c>
      <c r="D111" s="44" t="s">
        <v>62</v>
      </c>
      <c r="E111" s="45">
        <v>26797</v>
      </c>
      <c r="F111" s="44" t="s">
        <v>85</v>
      </c>
      <c r="G111" s="44" t="s">
        <v>676</v>
      </c>
      <c r="I111" s="44" t="s">
        <v>126</v>
      </c>
      <c r="J111" s="44" t="s">
        <v>353</v>
      </c>
      <c r="T111" s="46">
        <v>45551.484444444446</v>
      </c>
      <c r="U111" s="44" t="s">
        <v>84</v>
      </c>
      <c r="V111" s="44" t="s">
        <v>354</v>
      </c>
      <c r="W111" s="44" t="s">
        <v>323</v>
      </c>
      <c r="X111" s="44" t="s">
        <v>121</v>
      </c>
      <c r="Y111" s="44">
        <v>0</v>
      </c>
    </row>
    <row r="112" spans="1:25" x14ac:dyDescent="0.25">
      <c r="A112" s="44">
        <v>18052</v>
      </c>
      <c r="B112" s="44" t="s">
        <v>96</v>
      </c>
      <c r="C112" s="44" t="s">
        <v>186</v>
      </c>
      <c r="D112" s="44" t="s">
        <v>62</v>
      </c>
      <c r="E112" s="45">
        <v>26797</v>
      </c>
      <c r="F112" s="44" t="s">
        <v>85</v>
      </c>
      <c r="G112" s="44" t="s">
        <v>676</v>
      </c>
      <c r="I112" s="44" t="s">
        <v>126</v>
      </c>
      <c r="J112" s="44" t="s">
        <v>353</v>
      </c>
      <c r="T112" s="46">
        <v>45551.483668981484</v>
      </c>
      <c r="U112" s="44" t="s">
        <v>84</v>
      </c>
      <c r="V112" s="44" t="s">
        <v>354</v>
      </c>
      <c r="W112" s="44" t="s">
        <v>551</v>
      </c>
      <c r="X112" s="44" t="s">
        <v>677</v>
      </c>
      <c r="Y112" s="44">
        <v>0</v>
      </c>
    </row>
    <row r="113" spans="1:25" x14ac:dyDescent="0.25">
      <c r="A113" s="44">
        <v>18067</v>
      </c>
      <c r="B113" s="44" t="s">
        <v>10</v>
      </c>
      <c r="C113" s="44" t="s">
        <v>178</v>
      </c>
      <c r="D113" s="44" t="s">
        <v>99</v>
      </c>
      <c r="E113" s="45">
        <v>27622</v>
      </c>
      <c r="F113" s="44" t="s">
        <v>85</v>
      </c>
      <c r="G113" s="44" t="s">
        <v>678</v>
      </c>
      <c r="I113" s="44" t="s">
        <v>126</v>
      </c>
      <c r="J113" s="44" t="s">
        <v>353</v>
      </c>
      <c r="T113" s="46">
        <v>45562.902870370373</v>
      </c>
      <c r="U113" s="44" t="s">
        <v>278</v>
      </c>
      <c r="V113" s="44" t="s">
        <v>354</v>
      </c>
      <c r="W113" s="44" t="s">
        <v>323</v>
      </c>
      <c r="X113" s="44" t="s">
        <v>340</v>
      </c>
      <c r="Y113" s="44">
        <v>0</v>
      </c>
    </row>
    <row r="114" spans="1:25" x14ac:dyDescent="0.25">
      <c r="A114" s="44">
        <v>18347</v>
      </c>
      <c r="B114" s="44" t="s">
        <v>55</v>
      </c>
      <c r="C114" s="44" t="s">
        <v>10</v>
      </c>
      <c r="D114" s="44" t="s">
        <v>679</v>
      </c>
      <c r="E114" s="45">
        <v>24625</v>
      </c>
      <c r="F114" s="44" t="s">
        <v>86</v>
      </c>
      <c r="G114" s="44" t="s">
        <v>680</v>
      </c>
      <c r="I114" s="44" t="s">
        <v>126</v>
      </c>
      <c r="J114" s="44" t="s">
        <v>353</v>
      </c>
      <c r="T114" s="46">
        <v>45551.569305555553</v>
      </c>
      <c r="U114" s="44" t="s">
        <v>542</v>
      </c>
      <c r="V114" s="44" t="s">
        <v>354</v>
      </c>
      <c r="W114" s="44" t="s">
        <v>543</v>
      </c>
      <c r="X114" s="44" t="s">
        <v>550</v>
      </c>
      <c r="Y114" s="44">
        <v>0</v>
      </c>
    </row>
    <row r="115" spans="1:25" x14ac:dyDescent="0.25">
      <c r="A115" s="44">
        <v>18427</v>
      </c>
      <c r="B115" s="44" t="s">
        <v>77</v>
      </c>
      <c r="C115" s="44" t="s">
        <v>309</v>
      </c>
      <c r="D115" s="44" t="s">
        <v>100</v>
      </c>
      <c r="E115" s="45">
        <v>36514</v>
      </c>
      <c r="F115" s="44" t="s">
        <v>86</v>
      </c>
      <c r="G115" s="44" t="s">
        <v>681</v>
      </c>
      <c r="I115" s="44" t="s">
        <v>126</v>
      </c>
      <c r="J115" s="44" t="s">
        <v>353</v>
      </c>
      <c r="T115" s="46">
        <v>45551.57403935185</v>
      </c>
      <c r="U115" s="44" t="s">
        <v>542</v>
      </c>
      <c r="V115" s="44" t="s">
        <v>337</v>
      </c>
      <c r="W115" s="44" t="s">
        <v>543</v>
      </c>
      <c r="X115" s="44" t="s">
        <v>550</v>
      </c>
      <c r="Y115" s="44">
        <v>0</v>
      </c>
    </row>
    <row r="116" spans="1:25" x14ac:dyDescent="0.25">
      <c r="A116" s="44">
        <v>18560</v>
      </c>
      <c r="B116" s="44" t="s">
        <v>282</v>
      </c>
      <c r="C116" s="44" t="s">
        <v>207</v>
      </c>
      <c r="D116" s="44" t="s">
        <v>107</v>
      </c>
      <c r="E116" s="45">
        <v>29298</v>
      </c>
      <c r="F116" s="44" t="s">
        <v>85</v>
      </c>
      <c r="G116" s="44" t="s">
        <v>682</v>
      </c>
      <c r="I116" s="44" t="s">
        <v>126</v>
      </c>
      <c r="J116" s="44" t="s">
        <v>353</v>
      </c>
      <c r="R116" s="46"/>
      <c r="S116" s="45"/>
      <c r="T116" s="46">
        <v>45554.7184837963</v>
      </c>
      <c r="U116" s="44" t="s">
        <v>561</v>
      </c>
      <c r="V116" s="44" t="s">
        <v>354</v>
      </c>
      <c r="W116" s="44" t="s">
        <v>323</v>
      </c>
      <c r="X116" s="44" t="s">
        <v>117</v>
      </c>
      <c r="Y116" s="44">
        <v>0</v>
      </c>
    </row>
    <row r="117" spans="1:25" x14ac:dyDescent="0.25">
      <c r="A117" s="44">
        <v>18573</v>
      </c>
      <c r="B117" s="44" t="s">
        <v>461</v>
      </c>
      <c r="C117" s="44" t="s">
        <v>683</v>
      </c>
      <c r="D117" s="44" t="s">
        <v>600</v>
      </c>
      <c r="E117" s="45">
        <v>23676</v>
      </c>
      <c r="F117" s="44" t="s">
        <v>86</v>
      </c>
      <c r="G117" s="44" t="s">
        <v>684</v>
      </c>
      <c r="I117" s="44" t="s">
        <v>126</v>
      </c>
      <c r="J117" s="44" t="s">
        <v>353</v>
      </c>
      <c r="R117" s="46"/>
      <c r="S117" s="45"/>
      <c r="T117" s="46">
        <v>45539.922534722224</v>
      </c>
      <c r="U117" s="44" t="s">
        <v>566</v>
      </c>
      <c r="V117" s="44" t="s">
        <v>354</v>
      </c>
      <c r="W117" s="44" t="s">
        <v>323</v>
      </c>
      <c r="X117" s="44" t="s">
        <v>340</v>
      </c>
      <c r="Y117" s="44">
        <v>0</v>
      </c>
    </row>
    <row r="118" spans="1:25" x14ac:dyDescent="0.25">
      <c r="A118" s="44">
        <v>18573</v>
      </c>
      <c r="B118" s="44" t="s">
        <v>461</v>
      </c>
      <c r="C118" s="44" t="s">
        <v>683</v>
      </c>
      <c r="D118" s="44" t="s">
        <v>600</v>
      </c>
      <c r="E118" s="45">
        <v>23676</v>
      </c>
      <c r="F118" s="44" t="s">
        <v>86</v>
      </c>
      <c r="G118" s="44" t="s">
        <v>684</v>
      </c>
      <c r="I118" s="44" t="s">
        <v>126</v>
      </c>
      <c r="J118" s="44" t="s">
        <v>353</v>
      </c>
      <c r="R118" s="46"/>
      <c r="S118" s="45"/>
      <c r="T118" s="46">
        <v>45539.922303240739</v>
      </c>
      <c r="U118" s="44" t="s">
        <v>566</v>
      </c>
      <c r="V118" s="44" t="s">
        <v>354</v>
      </c>
      <c r="W118" s="44" t="s">
        <v>546</v>
      </c>
      <c r="X118" s="44" t="s">
        <v>547</v>
      </c>
      <c r="Y118" s="44">
        <v>0</v>
      </c>
    </row>
    <row r="119" spans="1:25" x14ac:dyDescent="0.25">
      <c r="A119" s="44">
        <v>19092</v>
      </c>
      <c r="B119" s="44" t="s">
        <v>14</v>
      </c>
      <c r="C119" s="44" t="s">
        <v>163</v>
      </c>
      <c r="D119" s="44" t="s">
        <v>49</v>
      </c>
      <c r="E119" s="45">
        <v>37182</v>
      </c>
      <c r="F119" s="44" t="s">
        <v>85</v>
      </c>
      <c r="G119" s="44" t="s">
        <v>685</v>
      </c>
      <c r="I119" s="44" t="s">
        <v>126</v>
      </c>
      <c r="J119" s="44" t="s">
        <v>353</v>
      </c>
      <c r="R119" s="46"/>
      <c r="S119" s="45"/>
      <c r="T119" s="46">
        <v>45542.785983796297</v>
      </c>
      <c r="U119" s="44" t="s">
        <v>278</v>
      </c>
      <c r="V119" s="44" t="s">
        <v>337</v>
      </c>
      <c r="W119" s="44" t="s">
        <v>323</v>
      </c>
      <c r="X119" s="44" t="s">
        <v>118</v>
      </c>
      <c r="Y119" s="44">
        <v>0</v>
      </c>
    </row>
    <row r="120" spans="1:25" x14ac:dyDescent="0.25">
      <c r="A120" s="44">
        <v>19093</v>
      </c>
      <c r="B120" s="44" t="s">
        <v>147</v>
      </c>
      <c r="C120" s="44" t="s">
        <v>196</v>
      </c>
      <c r="D120" s="44" t="s">
        <v>23</v>
      </c>
      <c r="E120" s="45">
        <v>36592</v>
      </c>
      <c r="F120" s="44" t="s">
        <v>85</v>
      </c>
      <c r="G120" s="44" t="s">
        <v>686</v>
      </c>
      <c r="I120" s="44" t="s">
        <v>126</v>
      </c>
      <c r="J120" s="44" t="s">
        <v>353</v>
      </c>
      <c r="R120" s="46"/>
      <c r="S120" s="45"/>
      <c r="T120" s="46">
        <v>45551.574629629627</v>
      </c>
      <c r="U120" s="44" t="s">
        <v>542</v>
      </c>
      <c r="V120" s="44" t="s">
        <v>337</v>
      </c>
      <c r="W120" s="44" t="s">
        <v>543</v>
      </c>
      <c r="X120" s="44" t="s">
        <v>550</v>
      </c>
      <c r="Y120" s="44">
        <v>0</v>
      </c>
    </row>
    <row r="121" spans="1:25" x14ac:dyDescent="0.25">
      <c r="A121" s="44">
        <v>19271</v>
      </c>
      <c r="B121" s="44" t="s">
        <v>280</v>
      </c>
      <c r="C121" s="44" t="s">
        <v>281</v>
      </c>
      <c r="D121" s="44" t="s">
        <v>25</v>
      </c>
      <c r="E121" s="45">
        <v>38807</v>
      </c>
      <c r="F121" s="44" t="s">
        <v>85</v>
      </c>
      <c r="G121" s="44" t="s">
        <v>687</v>
      </c>
      <c r="I121" s="44" t="s">
        <v>126</v>
      </c>
      <c r="J121" s="44" t="s">
        <v>353</v>
      </c>
      <c r="R121" s="46"/>
      <c r="S121" s="45"/>
      <c r="T121" s="46">
        <v>45540.456990740742</v>
      </c>
      <c r="U121" s="44" t="s">
        <v>140</v>
      </c>
      <c r="V121" s="44" t="s">
        <v>336</v>
      </c>
      <c r="W121" s="44" t="s">
        <v>323</v>
      </c>
      <c r="X121" s="44" t="s">
        <v>118</v>
      </c>
      <c r="Y121" s="44">
        <v>0</v>
      </c>
    </row>
    <row r="122" spans="1:25" x14ac:dyDescent="0.25">
      <c r="A122" s="44">
        <v>19758</v>
      </c>
      <c r="B122" s="44" t="s">
        <v>225</v>
      </c>
      <c r="C122" s="44" t="s">
        <v>196</v>
      </c>
      <c r="D122" s="44" t="s">
        <v>160</v>
      </c>
      <c r="E122" s="45">
        <v>21881</v>
      </c>
      <c r="F122" s="44" t="s">
        <v>85</v>
      </c>
      <c r="G122" s="44" t="s">
        <v>688</v>
      </c>
      <c r="I122" s="44" t="s">
        <v>126</v>
      </c>
      <c r="J122" s="44" t="s">
        <v>353</v>
      </c>
      <c r="R122" s="46"/>
      <c r="S122" s="45"/>
      <c r="T122" s="46">
        <v>45551.48296296296</v>
      </c>
      <c r="U122" s="44" t="s">
        <v>84</v>
      </c>
      <c r="V122" s="44" t="s">
        <v>354</v>
      </c>
      <c r="W122" s="44" t="s">
        <v>546</v>
      </c>
      <c r="X122" s="44" t="s">
        <v>547</v>
      </c>
      <c r="Y122" s="44">
        <v>0</v>
      </c>
    </row>
    <row r="123" spans="1:25" x14ac:dyDescent="0.25">
      <c r="A123" s="44">
        <v>19758</v>
      </c>
      <c r="B123" s="44" t="s">
        <v>225</v>
      </c>
      <c r="C123" s="44" t="s">
        <v>196</v>
      </c>
      <c r="D123" s="44" t="s">
        <v>160</v>
      </c>
      <c r="E123" s="45">
        <v>21881</v>
      </c>
      <c r="F123" s="44" t="s">
        <v>85</v>
      </c>
      <c r="G123" s="44" t="s">
        <v>688</v>
      </c>
      <c r="I123" s="44" t="s">
        <v>126</v>
      </c>
      <c r="J123" s="44" t="s">
        <v>353</v>
      </c>
      <c r="R123" s="46"/>
      <c r="S123" s="45"/>
      <c r="T123" s="46">
        <v>45551.485486111109</v>
      </c>
      <c r="U123" s="44" t="s">
        <v>84</v>
      </c>
      <c r="V123" s="44" t="s">
        <v>354</v>
      </c>
      <c r="W123" s="44" t="s">
        <v>323</v>
      </c>
      <c r="X123" s="44" t="s">
        <v>121</v>
      </c>
      <c r="Y123" s="44">
        <v>0</v>
      </c>
    </row>
    <row r="124" spans="1:25" x14ac:dyDescent="0.25">
      <c r="A124" s="44">
        <v>19798</v>
      </c>
      <c r="B124" s="44" t="s">
        <v>52</v>
      </c>
      <c r="C124" s="44" t="s">
        <v>171</v>
      </c>
      <c r="D124" s="44" t="s">
        <v>61</v>
      </c>
      <c r="E124" s="45">
        <v>39435</v>
      </c>
      <c r="F124" s="44" t="s">
        <v>85</v>
      </c>
      <c r="G124" s="44" t="s">
        <v>689</v>
      </c>
      <c r="I124" s="44" t="s">
        <v>126</v>
      </c>
      <c r="J124" s="44" t="s">
        <v>353</v>
      </c>
      <c r="R124" s="46"/>
      <c r="S124" s="45"/>
      <c r="T124" s="46">
        <v>45576.500335648147</v>
      </c>
      <c r="U124" s="44" t="s">
        <v>278</v>
      </c>
      <c r="V124" s="44" t="s">
        <v>336</v>
      </c>
      <c r="W124" s="44" t="s">
        <v>323</v>
      </c>
      <c r="X124" s="44" t="s">
        <v>118</v>
      </c>
      <c r="Y124" s="44">
        <v>0</v>
      </c>
    </row>
    <row r="125" spans="1:25" x14ac:dyDescent="0.25">
      <c r="A125" s="44">
        <v>19809</v>
      </c>
      <c r="B125" s="44" t="s">
        <v>277</v>
      </c>
      <c r="C125" s="44" t="s">
        <v>75</v>
      </c>
      <c r="D125" s="44" t="s">
        <v>13</v>
      </c>
      <c r="E125" s="45">
        <v>34501</v>
      </c>
      <c r="F125" s="44" t="s">
        <v>85</v>
      </c>
      <c r="G125" s="44" t="s">
        <v>690</v>
      </c>
      <c r="I125" s="44" t="s">
        <v>126</v>
      </c>
      <c r="J125" s="44" t="s">
        <v>353</v>
      </c>
      <c r="R125" s="46"/>
      <c r="S125" s="45"/>
      <c r="T125" s="46">
        <v>45556.863634259258</v>
      </c>
      <c r="U125" s="44" t="s">
        <v>235</v>
      </c>
      <c r="V125" s="44" t="s">
        <v>337</v>
      </c>
      <c r="W125" s="44" t="s">
        <v>323</v>
      </c>
      <c r="X125" s="44" t="s">
        <v>118</v>
      </c>
      <c r="Y125" s="44">
        <v>0</v>
      </c>
    </row>
    <row r="126" spans="1:25" x14ac:dyDescent="0.25">
      <c r="A126" s="44">
        <v>19809</v>
      </c>
      <c r="B126" s="44" t="s">
        <v>277</v>
      </c>
      <c r="C126" s="44" t="s">
        <v>75</v>
      </c>
      <c r="D126" s="44" t="s">
        <v>13</v>
      </c>
      <c r="E126" s="45">
        <v>34501</v>
      </c>
      <c r="F126" s="44" t="s">
        <v>85</v>
      </c>
      <c r="G126" s="44" t="s">
        <v>690</v>
      </c>
      <c r="I126" s="44" t="s">
        <v>126</v>
      </c>
      <c r="J126" s="44" t="s">
        <v>353</v>
      </c>
      <c r="R126" s="46"/>
      <c r="S126" s="45"/>
      <c r="T126" s="46">
        <v>45573.497627314813</v>
      </c>
      <c r="U126" s="44" t="s">
        <v>235</v>
      </c>
      <c r="V126" s="44" t="s">
        <v>337</v>
      </c>
      <c r="W126" s="44" t="s">
        <v>551</v>
      </c>
      <c r="X126" s="44" t="s">
        <v>677</v>
      </c>
      <c r="Y126" s="44">
        <v>0</v>
      </c>
    </row>
    <row r="127" spans="1:25" x14ac:dyDescent="0.25">
      <c r="A127" s="44">
        <v>19809</v>
      </c>
      <c r="B127" s="44" t="s">
        <v>277</v>
      </c>
      <c r="C127" s="44" t="s">
        <v>75</v>
      </c>
      <c r="D127" s="44" t="s">
        <v>13</v>
      </c>
      <c r="E127" s="45">
        <v>34501</v>
      </c>
      <c r="F127" s="44" t="s">
        <v>85</v>
      </c>
      <c r="G127" s="44" t="s">
        <v>690</v>
      </c>
      <c r="I127" s="44" t="s">
        <v>126</v>
      </c>
      <c r="J127" s="44" t="s">
        <v>353</v>
      </c>
      <c r="R127" s="46"/>
      <c r="S127" s="45"/>
      <c r="T127" s="46">
        <v>45573.497743055559</v>
      </c>
      <c r="U127" s="44" t="s">
        <v>235</v>
      </c>
      <c r="V127" s="44" t="s">
        <v>337</v>
      </c>
      <c r="W127" s="44" t="s">
        <v>546</v>
      </c>
      <c r="X127" s="44" t="s">
        <v>597</v>
      </c>
      <c r="Y127" s="44">
        <v>0</v>
      </c>
    </row>
    <row r="128" spans="1:25" x14ac:dyDescent="0.25">
      <c r="A128" s="44">
        <v>19995</v>
      </c>
      <c r="B128" s="44" t="s">
        <v>276</v>
      </c>
      <c r="C128" s="44" t="s">
        <v>10</v>
      </c>
      <c r="D128" s="44" t="s">
        <v>152</v>
      </c>
      <c r="E128" s="45">
        <v>38622</v>
      </c>
      <c r="F128" s="44" t="s">
        <v>85</v>
      </c>
      <c r="G128" s="44" t="s">
        <v>691</v>
      </c>
      <c r="H128" s="44" t="s">
        <v>360</v>
      </c>
      <c r="I128" s="44" t="s">
        <v>126</v>
      </c>
      <c r="J128" s="44" t="s">
        <v>353</v>
      </c>
      <c r="R128" s="46"/>
      <c r="S128" s="45"/>
      <c r="T128" s="46">
        <v>45555.766840277778</v>
      </c>
      <c r="U128" s="44" t="s">
        <v>140</v>
      </c>
      <c r="V128" s="44" t="s">
        <v>388</v>
      </c>
      <c r="W128" s="44" t="s">
        <v>323</v>
      </c>
      <c r="X128" s="44" t="s">
        <v>118</v>
      </c>
      <c r="Y128" s="44">
        <v>0</v>
      </c>
    </row>
    <row r="129" spans="1:25" x14ac:dyDescent="0.25">
      <c r="A129" s="44">
        <v>20130</v>
      </c>
      <c r="B129" s="44" t="s">
        <v>289</v>
      </c>
      <c r="C129" s="44" t="s">
        <v>461</v>
      </c>
      <c r="D129" s="44" t="s">
        <v>98</v>
      </c>
      <c r="E129" s="45">
        <v>36885</v>
      </c>
      <c r="F129" s="44" t="s">
        <v>85</v>
      </c>
      <c r="G129" s="44" t="s">
        <v>692</v>
      </c>
      <c r="I129" s="44" t="s">
        <v>126</v>
      </c>
      <c r="J129" s="44" t="s">
        <v>353</v>
      </c>
      <c r="R129" s="46"/>
      <c r="S129" s="45"/>
      <c r="T129" s="46">
        <v>45543.563252314816</v>
      </c>
      <c r="U129" s="44" t="s">
        <v>566</v>
      </c>
      <c r="V129" s="44" t="s">
        <v>337</v>
      </c>
      <c r="W129" s="44" t="s">
        <v>546</v>
      </c>
      <c r="X129" s="44" t="s">
        <v>597</v>
      </c>
      <c r="Y129" s="44">
        <v>0</v>
      </c>
    </row>
    <row r="130" spans="1:25" x14ac:dyDescent="0.25">
      <c r="A130" s="44">
        <v>20362</v>
      </c>
      <c r="B130" s="44" t="s">
        <v>46</v>
      </c>
      <c r="C130" s="44" t="s">
        <v>693</v>
      </c>
      <c r="D130" s="44" t="s">
        <v>177</v>
      </c>
      <c r="E130" s="45">
        <v>34145</v>
      </c>
      <c r="F130" s="44" t="s">
        <v>85</v>
      </c>
      <c r="G130" s="44" t="s">
        <v>694</v>
      </c>
      <c r="I130" s="44" t="s">
        <v>126</v>
      </c>
      <c r="J130" s="44" t="s">
        <v>353</v>
      </c>
      <c r="R130" s="46"/>
      <c r="S130" s="45"/>
      <c r="T130" s="46">
        <v>45556.496817129628</v>
      </c>
      <c r="U130" s="44" t="s">
        <v>140</v>
      </c>
      <c r="V130" s="44" t="s">
        <v>337</v>
      </c>
      <c r="W130" s="44" t="s">
        <v>323</v>
      </c>
      <c r="X130" s="44" t="s">
        <v>118</v>
      </c>
      <c r="Y130" s="44">
        <v>0</v>
      </c>
    </row>
    <row r="131" spans="1:25" x14ac:dyDescent="0.25">
      <c r="A131" s="44">
        <v>20441</v>
      </c>
      <c r="B131" s="44" t="s">
        <v>243</v>
      </c>
      <c r="C131" s="44" t="s">
        <v>96</v>
      </c>
      <c r="D131" s="44" t="s">
        <v>48</v>
      </c>
      <c r="E131" s="45">
        <v>22829</v>
      </c>
      <c r="F131" s="44" t="s">
        <v>85</v>
      </c>
      <c r="G131" s="44" t="s">
        <v>387</v>
      </c>
      <c r="I131" s="44" t="s">
        <v>126</v>
      </c>
      <c r="J131" s="44" t="s">
        <v>353</v>
      </c>
      <c r="R131" s="46"/>
      <c r="S131" s="45"/>
      <c r="T131" s="46">
        <v>45553.470925925925</v>
      </c>
      <c r="U131" s="44" t="s">
        <v>542</v>
      </c>
      <c r="V131" s="44" t="s">
        <v>354</v>
      </c>
      <c r="W131" s="44" t="s">
        <v>543</v>
      </c>
      <c r="X131" s="44" t="s">
        <v>617</v>
      </c>
      <c r="Y131" s="44">
        <v>0</v>
      </c>
    </row>
    <row r="132" spans="1:25" x14ac:dyDescent="0.25">
      <c r="A132" s="44">
        <v>20708</v>
      </c>
      <c r="B132" s="44" t="s">
        <v>275</v>
      </c>
      <c r="C132" s="44" t="s">
        <v>96</v>
      </c>
      <c r="D132" s="44" t="s">
        <v>113</v>
      </c>
      <c r="E132" s="45">
        <v>37109</v>
      </c>
      <c r="F132" s="44" t="s">
        <v>85</v>
      </c>
      <c r="G132" s="44" t="s">
        <v>695</v>
      </c>
      <c r="I132" s="44" t="s">
        <v>126</v>
      </c>
      <c r="J132" s="44" t="s">
        <v>353</v>
      </c>
      <c r="R132" s="46"/>
      <c r="S132" s="45"/>
      <c r="T132" s="46">
        <v>45537.825231481482</v>
      </c>
      <c r="U132" s="44" t="s">
        <v>190</v>
      </c>
      <c r="V132" s="44" t="s">
        <v>337</v>
      </c>
      <c r="W132" s="44" t="s">
        <v>323</v>
      </c>
      <c r="X132" s="44" t="s">
        <v>117</v>
      </c>
      <c r="Y132" s="44">
        <v>0</v>
      </c>
    </row>
    <row r="133" spans="1:25" x14ac:dyDescent="0.25">
      <c r="A133" s="44">
        <v>20708</v>
      </c>
      <c r="B133" s="44" t="s">
        <v>275</v>
      </c>
      <c r="C133" s="44" t="s">
        <v>96</v>
      </c>
      <c r="D133" s="44" t="s">
        <v>113</v>
      </c>
      <c r="E133" s="45">
        <v>37109</v>
      </c>
      <c r="F133" s="44" t="s">
        <v>85</v>
      </c>
      <c r="G133" s="44" t="s">
        <v>695</v>
      </c>
      <c r="I133" s="44" t="s">
        <v>126</v>
      </c>
      <c r="J133" s="44" t="s">
        <v>353</v>
      </c>
      <c r="R133" s="46"/>
      <c r="S133" s="45"/>
      <c r="T133" s="46">
        <v>45553.459780092591</v>
      </c>
      <c r="U133" s="44" t="s">
        <v>542</v>
      </c>
      <c r="V133" s="44" t="s">
        <v>337</v>
      </c>
      <c r="W133" s="44" t="s">
        <v>543</v>
      </c>
      <c r="X133" s="44" t="s">
        <v>550</v>
      </c>
      <c r="Y133" s="44">
        <v>0</v>
      </c>
    </row>
    <row r="134" spans="1:25" x14ac:dyDescent="0.25">
      <c r="A134" s="44">
        <v>20735</v>
      </c>
      <c r="B134" s="44" t="s">
        <v>274</v>
      </c>
      <c r="C134" s="44" t="s">
        <v>241</v>
      </c>
      <c r="D134" s="44" t="s">
        <v>100</v>
      </c>
      <c r="E134" s="45">
        <v>39509</v>
      </c>
      <c r="F134" s="44" t="s">
        <v>86</v>
      </c>
      <c r="G134" s="44" t="s">
        <v>696</v>
      </c>
      <c r="H134" s="44" t="s">
        <v>341</v>
      </c>
      <c r="I134" s="44" t="s">
        <v>126</v>
      </c>
      <c r="J134" s="44" t="s">
        <v>353</v>
      </c>
      <c r="R134" s="46"/>
      <c r="S134" s="45"/>
      <c r="T134" s="46">
        <v>45557.639374999999</v>
      </c>
      <c r="U134" s="44" t="s">
        <v>135</v>
      </c>
      <c r="V134" s="44" t="s">
        <v>697</v>
      </c>
      <c r="W134" s="44" t="s">
        <v>323</v>
      </c>
      <c r="X134" s="44" t="s">
        <v>118</v>
      </c>
      <c r="Y134" s="44">
        <v>0</v>
      </c>
    </row>
    <row r="135" spans="1:25" x14ac:dyDescent="0.25">
      <c r="A135" s="44">
        <v>20870</v>
      </c>
      <c r="B135" s="44" t="s">
        <v>361</v>
      </c>
      <c r="C135" s="44" t="s">
        <v>63</v>
      </c>
      <c r="D135" s="44" t="s">
        <v>32</v>
      </c>
      <c r="E135" s="45">
        <v>23210</v>
      </c>
      <c r="F135" s="44" t="s">
        <v>85</v>
      </c>
      <c r="G135" s="44" t="s">
        <v>698</v>
      </c>
      <c r="I135" s="44" t="s">
        <v>126</v>
      </c>
      <c r="J135" s="44" t="s">
        <v>353</v>
      </c>
      <c r="R135" s="46"/>
      <c r="S135" s="45"/>
      <c r="T135" s="46">
        <v>45542.789675925924</v>
      </c>
      <c r="U135" s="44" t="s">
        <v>278</v>
      </c>
      <c r="V135" s="44" t="s">
        <v>354</v>
      </c>
      <c r="W135" s="44" t="s">
        <v>323</v>
      </c>
      <c r="X135" s="44" t="s">
        <v>121</v>
      </c>
      <c r="Y135" s="44">
        <v>0</v>
      </c>
    </row>
    <row r="136" spans="1:25" x14ac:dyDescent="0.25">
      <c r="A136" s="44">
        <v>20871</v>
      </c>
      <c r="B136" s="44" t="s">
        <v>441</v>
      </c>
      <c r="C136" s="44" t="s">
        <v>442</v>
      </c>
      <c r="D136" s="44" t="s">
        <v>443</v>
      </c>
      <c r="E136" s="45">
        <v>22191</v>
      </c>
      <c r="F136" s="44" t="s">
        <v>85</v>
      </c>
      <c r="G136" s="44" t="s">
        <v>699</v>
      </c>
      <c r="I136" s="44" t="s">
        <v>126</v>
      </c>
      <c r="J136" s="44" t="s">
        <v>353</v>
      </c>
      <c r="R136" s="46"/>
      <c r="S136" s="45"/>
      <c r="T136" s="46">
        <v>45567.773252314815</v>
      </c>
      <c r="U136" s="44" t="s">
        <v>432</v>
      </c>
      <c r="V136" s="44" t="s">
        <v>354</v>
      </c>
      <c r="W136" s="44" t="s">
        <v>323</v>
      </c>
      <c r="X136" s="44" t="s">
        <v>117</v>
      </c>
      <c r="Y136" s="44">
        <v>0</v>
      </c>
    </row>
    <row r="137" spans="1:25" x14ac:dyDescent="0.25">
      <c r="A137" s="44">
        <v>20898</v>
      </c>
      <c r="B137" s="44" t="s">
        <v>246</v>
      </c>
      <c r="C137" s="44" t="s">
        <v>54</v>
      </c>
      <c r="D137" s="44" t="s">
        <v>29</v>
      </c>
      <c r="E137" s="45">
        <v>35473</v>
      </c>
      <c r="F137" s="44" t="s">
        <v>85</v>
      </c>
      <c r="G137" s="44" t="s">
        <v>700</v>
      </c>
      <c r="I137" s="44" t="s">
        <v>126</v>
      </c>
      <c r="J137" s="44" t="s">
        <v>353</v>
      </c>
      <c r="R137" s="46"/>
      <c r="S137" s="45"/>
      <c r="T137" s="46">
        <v>45551.484861111108</v>
      </c>
      <c r="U137" s="44" t="s">
        <v>84</v>
      </c>
      <c r="V137" s="44" t="s">
        <v>337</v>
      </c>
      <c r="W137" s="44" t="s">
        <v>323</v>
      </c>
      <c r="X137" s="44" t="s">
        <v>121</v>
      </c>
      <c r="Y137" s="44">
        <v>0</v>
      </c>
    </row>
    <row r="138" spans="1:25" x14ac:dyDescent="0.25">
      <c r="A138" s="44">
        <v>20899</v>
      </c>
      <c r="B138" s="44" t="s">
        <v>398</v>
      </c>
      <c r="C138" s="44" t="s">
        <v>485</v>
      </c>
      <c r="D138" s="44" t="s">
        <v>701</v>
      </c>
      <c r="E138" s="45">
        <v>36407</v>
      </c>
      <c r="F138" s="44" t="s">
        <v>85</v>
      </c>
      <c r="G138" s="44" t="s">
        <v>702</v>
      </c>
      <c r="I138" s="44" t="s">
        <v>126</v>
      </c>
      <c r="J138" s="44" t="s">
        <v>353</v>
      </c>
      <c r="R138" s="46"/>
      <c r="S138" s="45"/>
      <c r="T138" s="46">
        <v>45551.485659722224</v>
      </c>
      <c r="U138" s="44" t="s">
        <v>84</v>
      </c>
      <c r="V138" s="44" t="s">
        <v>337</v>
      </c>
      <c r="W138" s="44" t="s">
        <v>323</v>
      </c>
      <c r="X138" s="44" t="s">
        <v>121</v>
      </c>
      <c r="Y138" s="44">
        <v>0</v>
      </c>
    </row>
    <row r="139" spans="1:25" x14ac:dyDescent="0.25">
      <c r="A139" s="44">
        <v>20918</v>
      </c>
      <c r="B139" s="44" t="s">
        <v>11</v>
      </c>
      <c r="C139" s="44" t="s">
        <v>703</v>
      </c>
      <c r="D139" s="44" t="s">
        <v>133</v>
      </c>
      <c r="E139" s="45">
        <v>37730</v>
      </c>
      <c r="F139" s="44" t="s">
        <v>85</v>
      </c>
      <c r="G139" s="44" t="s">
        <v>704</v>
      </c>
      <c r="I139" s="44" t="s">
        <v>126</v>
      </c>
      <c r="J139" s="44" t="s">
        <v>353</v>
      </c>
      <c r="R139" s="46"/>
      <c r="S139" s="45"/>
      <c r="T139" s="46">
        <v>45538.719317129631</v>
      </c>
      <c r="U139" s="44" t="s">
        <v>190</v>
      </c>
      <c r="V139" s="44" t="s">
        <v>337</v>
      </c>
      <c r="W139" s="44" t="s">
        <v>323</v>
      </c>
      <c r="X139" s="44" t="s">
        <v>118</v>
      </c>
      <c r="Y139" s="44">
        <v>0</v>
      </c>
    </row>
    <row r="140" spans="1:25" x14ac:dyDescent="0.25">
      <c r="A140" s="44">
        <v>21016</v>
      </c>
      <c r="B140" s="44" t="s">
        <v>705</v>
      </c>
      <c r="C140" s="44" t="s">
        <v>706</v>
      </c>
      <c r="D140" s="44" t="s">
        <v>707</v>
      </c>
      <c r="E140" s="45">
        <v>26801</v>
      </c>
      <c r="F140" s="44" t="s">
        <v>85</v>
      </c>
      <c r="G140" s="44" t="s">
        <v>708</v>
      </c>
      <c r="I140" s="44" t="s">
        <v>126</v>
      </c>
      <c r="J140" s="44" t="s">
        <v>353</v>
      </c>
      <c r="R140" s="46"/>
      <c r="S140" s="45"/>
      <c r="T140" s="46">
        <v>45561.586805555555</v>
      </c>
      <c r="U140" s="44" t="s">
        <v>542</v>
      </c>
      <c r="V140" s="44" t="s">
        <v>354</v>
      </c>
      <c r="W140" s="44" t="s">
        <v>543</v>
      </c>
      <c r="X140" s="44" t="s">
        <v>550</v>
      </c>
      <c r="Y140" s="44">
        <v>0</v>
      </c>
    </row>
    <row r="141" spans="1:25" x14ac:dyDescent="0.25">
      <c r="A141" s="44">
        <v>21070</v>
      </c>
      <c r="B141" s="44" t="s">
        <v>271</v>
      </c>
      <c r="D141" s="44" t="s">
        <v>272</v>
      </c>
      <c r="E141" s="45">
        <v>32295</v>
      </c>
      <c r="F141" s="44" t="s">
        <v>86</v>
      </c>
      <c r="H141" s="44" t="s">
        <v>344</v>
      </c>
      <c r="I141" s="44" t="s">
        <v>136</v>
      </c>
      <c r="J141" s="44" t="s">
        <v>356</v>
      </c>
      <c r="R141" s="46"/>
      <c r="S141" s="45"/>
      <c r="T141" s="46">
        <v>45557.639675925922</v>
      </c>
      <c r="U141" s="44" t="s">
        <v>135</v>
      </c>
      <c r="V141" s="44" t="s">
        <v>337</v>
      </c>
      <c r="W141" s="44" t="s">
        <v>323</v>
      </c>
      <c r="X141" s="44" t="s">
        <v>118</v>
      </c>
      <c r="Y141" s="44">
        <v>0</v>
      </c>
    </row>
    <row r="142" spans="1:25" x14ac:dyDescent="0.25">
      <c r="A142" s="44">
        <v>21070</v>
      </c>
      <c r="B142" s="44" t="s">
        <v>271</v>
      </c>
      <c r="D142" s="44" t="s">
        <v>272</v>
      </c>
      <c r="E142" s="45">
        <v>32295</v>
      </c>
      <c r="F142" s="44" t="s">
        <v>86</v>
      </c>
      <c r="H142" s="44" t="s">
        <v>344</v>
      </c>
      <c r="I142" s="44" t="s">
        <v>136</v>
      </c>
      <c r="J142" s="44" t="s">
        <v>356</v>
      </c>
      <c r="R142" s="46"/>
      <c r="S142" s="45"/>
      <c r="T142" s="46">
        <v>45557.639826388891</v>
      </c>
      <c r="U142" s="44" t="s">
        <v>135</v>
      </c>
      <c r="V142" s="44" t="s">
        <v>337</v>
      </c>
      <c r="W142" s="44" t="s">
        <v>546</v>
      </c>
      <c r="X142" s="44" t="s">
        <v>547</v>
      </c>
      <c r="Y142" s="44">
        <v>0</v>
      </c>
    </row>
    <row r="143" spans="1:25" x14ac:dyDescent="0.25">
      <c r="A143" s="44">
        <v>21070</v>
      </c>
      <c r="B143" s="44" t="s">
        <v>271</v>
      </c>
      <c r="D143" s="44" t="s">
        <v>272</v>
      </c>
      <c r="E143" s="45">
        <v>32295</v>
      </c>
      <c r="F143" s="44" t="s">
        <v>86</v>
      </c>
      <c r="H143" s="44" t="s">
        <v>344</v>
      </c>
      <c r="I143" s="44" t="s">
        <v>136</v>
      </c>
      <c r="J143" s="44" t="s">
        <v>356</v>
      </c>
      <c r="R143" s="46"/>
      <c r="S143" s="45"/>
      <c r="T143" s="46">
        <v>45555.831203703703</v>
      </c>
      <c r="U143" s="44" t="s">
        <v>140</v>
      </c>
      <c r="V143" s="44" t="s">
        <v>337</v>
      </c>
      <c r="W143" s="44" t="s">
        <v>551</v>
      </c>
      <c r="X143" s="44" t="s">
        <v>552</v>
      </c>
      <c r="Y143" s="44">
        <v>0</v>
      </c>
    </row>
    <row r="144" spans="1:25" x14ac:dyDescent="0.25">
      <c r="A144" s="44">
        <v>21152</v>
      </c>
      <c r="B144" s="44" t="s">
        <v>83</v>
      </c>
      <c r="C144" s="44" t="s">
        <v>130</v>
      </c>
      <c r="D144" s="44" t="s">
        <v>50</v>
      </c>
      <c r="E144" s="45">
        <v>37348</v>
      </c>
      <c r="F144" s="44" t="s">
        <v>85</v>
      </c>
      <c r="G144" s="44" t="s">
        <v>709</v>
      </c>
      <c r="I144" s="44" t="s">
        <v>126</v>
      </c>
      <c r="J144" s="44" t="s">
        <v>353</v>
      </c>
      <c r="R144" s="46"/>
      <c r="S144" s="45"/>
      <c r="T144" s="46">
        <v>45551.577291666668</v>
      </c>
      <c r="U144" s="44" t="s">
        <v>542</v>
      </c>
      <c r="V144" s="44" t="s">
        <v>337</v>
      </c>
      <c r="W144" s="44" t="s">
        <v>543</v>
      </c>
      <c r="X144" s="44" t="s">
        <v>550</v>
      </c>
      <c r="Y144" s="44">
        <v>0</v>
      </c>
    </row>
    <row r="145" spans="1:25" x14ac:dyDescent="0.25">
      <c r="A145" s="44">
        <v>21152</v>
      </c>
      <c r="B145" s="44" t="s">
        <v>83</v>
      </c>
      <c r="C145" s="44" t="s">
        <v>130</v>
      </c>
      <c r="D145" s="44" t="s">
        <v>50</v>
      </c>
      <c r="E145" s="45">
        <v>37348</v>
      </c>
      <c r="F145" s="44" t="s">
        <v>85</v>
      </c>
      <c r="G145" s="44" t="s">
        <v>709</v>
      </c>
      <c r="I145" s="44" t="s">
        <v>126</v>
      </c>
      <c r="J145" s="44" t="s">
        <v>353</v>
      </c>
      <c r="R145" s="46"/>
      <c r="S145" s="45"/>
      <c r="T145" s="46">
        <v>45554.716469907406</v>
      </c>
      <c r="U145" s="44" t="s">
        <v>200</v>
      </c>
      <c r="V145" s="44" t="s">
        <v>337</v>
      </c>
      <c r="W145" s="44" t="s">
        <v>323</v>
      </c>
      <c r="X145" s="44" t="s">
        <v>118</v>
      </c>
      <c r="Y145" s="44">
        <v>0</v>
      </c>
    </row>
    <row r="146" spans="1:25" x14ac:dyDescent="0.25">
      <c r="A146" s="44">
        <v>21218</v>
      </c>
      <c r="B146" s="44" t="s">
        <v>270</v>
      </c>
      <c r="C146" s="44" t="s">
        <v>220</v>
      </c>
      <c r="D146" s="44" t="s">
        <v>245</v>
      </c>
      <c r="E146" s="45">
        <v>35192</v>
      </c>
      <c r="F146" s="44" t="s">
        <v>85</v>
      </c>
      <c r="G146" s="44" t="s">
        <v>710</v>
      </c>
      <c r="I146" s="44" t="s">
        <v>126</v>
      </c>
      <c r="J146" s="44" t="s">
        <v>353</v>
      </c>
      <c r="R146" s="46"/>
      <c r="S146" s="45"/>
      <c r="T146" s="46">
        <v>45551.569849537038</v>
      </c>
      <c r="U146" s="44" t="s">
        <v>542</v>
      </c>
      <c r="V146" s="44" t="s">
        <v>337</v>
      </c>
      <c r="W146" s="44" t="s">
        <v>543</v>
      </c>
      <c r="X146" s="44" t="s">
        <v>550</v>
      </c>
      <c r="Y146" s="44">
        <v>0</v>
      </c>
    </row>
    <row r="147" spans="1:25" x14ac:dyDescent="0.25">
      <c r="A147" s="44">
        <v>21218</v>
      </c>
      <c r="B147" s="44" t="s">
        <v>270</v>
      </c>
      <c r="C147" s="44" t="s">
        <v>220</v>
      </c>
      <c r="D147" s="44" t="s">
        <v>245</v>
      </c>
      <c r="E147" s="45">
        <v>35192</v>
      </c>
      <c r="F147" s="44" t="s">
        <v>85</v>
      </c>
      <c r="G147" s="44" t="s">
        <v>710</v>
      </c>
      <c r="I147" s="44" t="s">
        <v>126</v>
      </c>
      <c r="J147" s="44" t="s">
        <v>353</v>
      </c>
      <c r="R147" s="46"/>
      <c r="S147" s="45"/>
      <c r="T147" s="46">
        <v>45555.84920138889</v>
      </c>
      <c r="U147" s="44" t="s">
        <v>200</v>
      </c>
      <c r="V147" s="44" t="s">
        <v>337</v>
      </c>
      <c r="W147" s="44" t="s">
        <v>551</v>
      </c>
      <c r="X147" s="44" t="s">
        <v>552</v>
      </c>
      <c r="Y147" s="44">
        <v>0</v>
      </c>
    </row>
    <row r="148" spans="1:25" x14ac:dyDescent="0.25">
      <c r="A148" s="44">
        <v>21218</v>
      </c>
      <c r="B148" s="44" t="s">
        <v>270</v>
      </c>
      <c r="C148" s="44" t="s">
        <v>220</v>
      </c>
      <c r="D148" s="44" t="s">
        <v>245</v>
      </c>
      <c r="E148" s="45">
        <v>35192</v>
      </c>
      <c r="F148" s="44" t="s">
        <v>85</v>
      </c>
      <c r="G148" s="44" t="s">
        <v>710</v>
      </c>
      <c r="I148" s="44" t="s">
        <v>126</v>
      </c>
      <c r="J148" s="44" t="s">
        <v>353</v>
      </c>
      <c r="R148" s="46"/>
      <c r="S148" s="45"/>
      <c r="T148" s="46">
        <v>45554.715937499997</v>
      </c>
      <c r="U148" s="44" t="s">
        <v>200</v>
      </c>
      <c r="V148" s="44" t="s">
        <v>337</v>
      </c>
      <c r="W148" s="44" t="s">
        <v>323</v>
      </c>
      <c r="X148" s="44" t="s">
        <v>121</v>
      </c>
      <c r="Y148" s="44">
        <v>0</v>
      </c>
    </row>
    <row r="149" spans="1:25" x14ac:dyDescent="0.25">
      <c r="A149" s="44">
        <v>21223</v>
      </c>
      <c r="B149" s="44" t="s">
        <v>10</v>
      </c>
      <c r="C149" s="44" t="s">
        <v>244</v>
      </c>
      <c r="D149" s="44" t="s">
        <v>711</v>
      </c>
      <c r="E149" s="45">
        <v>37440</v>
      </c>
      <c r="F149" s="44" t="s">
        <v>86</v>
      </c>
      <c r="G149" s="44" t="s">
        <v>712</v>
      </c>
      <c r="I149" s="44" t="s">
        <v>126</v>
      </c>
      <c r="J149" s="44" t="s">
        <v>353</v>
      </c>
      <c r="T149" s="46">
        <v>45551.563125000001</v>
      </c>
      <c r="U149" s="44" t="s">
        <v>542</v>
      </c>
      <c r="V149" s="44" t="s">
        <v>337</v>
      </c>
      <c r="W149" s="44" t="s">
        <v>543</v>
      </c>
      <c r="X149" s="44" t="s">
        <v>550</v>
      </c>
      <c r="Y149" s="44">
        <v>0</v>
      </c>
    </row>
    <row r="150" spans="1:25" x14ac:dyDescent="0.25">
      <c r="A150" s="44">
        <v>21862</v>
      </c>
      <c r="B150" s="44" t="s">
        <v>268</v>
      </c>
      <c r="C150" s="44" t="s">
        <v>19</v>
      </c>
      <c r="D150" s="44" t="s">
        <v>20</v>
      </c>
      <c r="E150" s="45">
        <v>34295</v>
      </c>
      <c r="F150" s="44" t="s">
        <v>85</v>
      </c>
      <c r="G150" s="44" t="s">
        <v>713</v>
      </c>
      <c r="I150" s="44" t="s">
        <v>126</v>
      </c>
      <c r="J150" s="44" t="s">
        <v>353</v>
      </c>
      <c r="T150" s="46">
        <v>45553.457627314812</v>
      </c>
      <c r="U150" s="44" t="s">
        <v>542</v>
      </c>
      <c r="V150" s="44" t="s">
        <v>337</v>
      </c>
      <c r="W150" s="44" t="s">
        <v>543</v>
      </c>
      <c r="X150" s="44" t="s">
        <v>550</v>
      </c>
      <c r="Y150" s="44">
        <v>0</v>
      </c>
    </row>
    <row r="151" spans="1:25" x14ac:dyDescent="0.25">
      <c r="A151" s="44">
        <v>21862</v>
      </c>
      <c r="B151" s="44" t="s">
        <v>268</v>
      </c>
      <c r="C151" s="44" t="s">
        <v>19</v>
      </c>
      <c r="D151" s="44" t="s">
        <v>20</v>
      </c>
      <c r="E151" s="45">
        <v>34295</v>
      </c>
      <c r="F151" s="44" t="s">
        <v>85</v>
      </c>
      <c r="G151" s="44" t="s">
        <v>713</v>
      </c>
      <c r="I151" s="44" t="s">
        <v>126</v>
      </c>
      <c r="J151" s="44" t="s">
        <v>353</v>
      </c>
      <c r="T151" s="46">
        <v>45551.362627314818</v>
      </c>
      <c r="U151" s="44" t="s">
        <v>149</v>
      </c>
      <c r="V151" s="44" t="s">
        <v>337</v>
      </c>
      <c r="W151" s="44" t="s">
        <v>323</v>
      </c>
      <c r="X151" s="44" t="s">
        <v>118</v>
      </c>
      <c r="Y151" s="44">
        <v>0</v>
      </c>
    </row>
    <row r="152" spans="1:25" x14ac:dyDescent="0.25">
      <c r="A152" s="44">
        <v>22046</v>
      </c>
      <c r="B152" s="44" t="s">
        <v>714</v>
      </c>
      <c r="C152" s="44" t="s">
        <v>715</v>
      </c>
      <c r="D152" s="44" t="s">
        <v>71</v>
      </c>
      <c r="E152" s="45">
        <v>21354</v>
      </c>
      <c r="F152" s="44" t="s">
        <v>85</v>
      </c>
      <c r="G152" s="44" t="s">
        <v>716</v>
      </c>
      <c r="I152" s="44" t="s">
        <v>126</v>
      </c>
      <c r="J152" s="44" t="s">
        <v>353</v>
      </c>
      <c r="R152" s="44">
        <v>42265.955439814818</v>
      </c>
      <c r="S152" s="44">
        <v>42265</v>
      </c>
      <c r="T152" s="46">
        <v>45553.830578703702</v>
      </c>
      <c r="U152" s="44" t="s">
        <v>561</v>
      </c>
      <c r="V152" s="44" t="s">
        <v>354</v>
      </c>
      <c r="W152" s="44" t="s">
        <v>323</v>
      </c>
      <c r="X152" s="44" t="s">
        <v>340</v>
      </c>
      <c r="Y152" s="44">
        <v>0</v>
      </c>
    </row>
    <row r="153" spans="1:25" x14ac:dyDescent="0.25">
      <c r="A153" s="44">
        <v>22054</v>
      </c>
      <c r="B153" s="44" t="s">
        <v>284</v>
      </c>
      <c r="C153" s="44" t="s">
        <v>10</v>
      </c>
      <c r="D153" s="44" t="s">
        <v>65</v>
      </c>
      <c r="E153" s="45">
        <v>29205</v>
      </c>
      <c r="F153" s="44" t="s">
        <v>85</v>
      </c>
      <c r="G153" s="44" t="s">
        <v>717</v>
      </c>
      <c r="I153" s="44" t="s">
        <v>126</v>
      </c>
      <c r="J153" s="44" t="s">
        <v>353</v>
      </c>
      <c r="R153" s="44">
        <v>42266.455567129633</v>
      </c>
      <c r="S153" s="44">
        <v>42266</v>
      </c>
      <c r="T153" s="46">
        <v>45553.840729166666</v>
      </c>
      <c r="U153" s="44" t="s">
        <v>561</v>
      </c>
      <c r="V153" s="44" t="s">
        <v>354</v>
      </c>
      <c r="W153" s="44" t="s">
        <v>323</v>
      </c>
      <c r="X153" s="44" t="s">
        <v>117</v>
      </c>
      <c r="Y153" s="44">
        <v>-1</v>
      </c>
    </row>
    <row r="154" spans="1:25" x14ac:dyDescent="0.25">
      <c r="A154" s="44">
        <v>22054</v>
      </c>
      <c r="B154" s="44" t="s">
        <v>284</v>
      </c>
      <c r="C154" s="44" t="s">
        <v>10</v>
      </c>
      <c r="D154" s="44" t="s">
        <v>65</v>
      </c>
      <c r="E154" s="45">
        <v>29205</v>
      </c>
      <c r="F154" s="44" t="s">
        <v>85</v>
      </c>
      <c r="G154" s="44" t="s">
        <v>717</v>
      </c>
      <c r="I154" s="44" t="s">
        <v>126</v>
      </c>
      <c r="J154" s="44" t="s">
        <v>353</v>
      </c>
      <c r="R154" s="44">
        <v>42266.455567129633</v>
      </c>
      <c r="S154" s="44">
        <v>42266</v>
      </c>
      <c r="T154" s="46">
        <v>45551.573599537034</v>
      </c>
      <c r="U154" s="44" t="s">
        <v>542</v>
      </c>
      <c r="V154" s="44" t="s">
        <v>354</v>
      </c>
      <c r="W154" s="44" t="s">
        <v>543</v>
      </c>
      <c r="X154" s="44" t="s">
        <v>550</v>
      </c>
      <c r="Y154" s="44">
        <v>0</v>
      </c>
    </row>
    <row r="155" spans="1:25" x14ac:dyDescent="0.25">
      <c r="A155" s="44">
        <v>22181</v>
      </c>
      <c r="B155" s="44" t="s">
        <v>260</v>
      </c>
      <c r="C155" s="44" t="s">
        <v>41</v>
      </c>
      <c r="D155" s="44" t="s">
        <v>98</v>
      </c>
      <c r="E155" s="45">
        <v>36412</v>
      </c>
      <c r="F155" s="44" t="s">
        <v>85</v>
      </c>
      <c r="G155" s="44" t="s">
        <v>718</v>
      </c>
      <c r="I155" s="44" t="s">
        <v>126</v>
      </c>
      <c r="J155" s="44" t="s">
        <v>353</v>
      </c>
      <c r="R155" s="44">
        <v>42269.001932870371</v>
      </c>
      <c r="S155" s="44">
        <v>42269</v>
      </c>
      <c r="T155" s="46">
        <v>45547.78638888889</v>
      </c>
      <c r="U155" s="44" t="s">
        <v>261</v>
      </c>
      <c r="V155" s="44" t="s">
        <v>337</v>
      </c>
      <c r="W155" s="44" t="s">
        <v>546</v>
      </c>
      <c r="X155" s="44" t="s">
        <v>547</v>
      </c>
      <c r="Y155" s="44">
        <v>0</v>
      </c>
    </row>
    <row r="156" spans="1:25" x14ac:dyDescent="0.25">
      <c r="A156" s="44">
        <v>22292</v>
      </c>
      <c r="B156" s="44" t="s">
        <v>105</v>
      </c>
      <c r="C156" s="44" t="s">
        <v>266</v>
      </c>
      <c r="D156" s="44" t="s">
        <v>719</v>
      </c>
      <c r="E156" s="45">
        <v>37950</v>
      </c>
      <c r="F156" s="44" t="s">
        <v>86</v>
      </c>
      <c r="G156" s="44" t="s">
        <v>720</v>
      </c>
      <c r="I156" s="44" t="s">
        <v>126</v>
      </c>
      <c r="J156" s="44" t="s">
        <v>353</v>
      </c>
      <c r="R156" s="46">
        <v>42270.553298611114</v>
      </c>
      <c r="S156" s="45">
        <v>42270</v>
      </c>
      <c r="T156" s="46">
        <v>45538.945925925924</v>
      </c>
      <c r="U156" s="44" t="s">
        <v>566</v>
      </c>
      <c r="V156" s="44" t="s">
        <v>337</v>
      </c>
      <c r="W156" s="44" t="s">
        <v>323</v>
      </c>
      <c r="X156" s="44" t="s">
        <v>340</v>
      </c>
      <c r="Y156" s="44">
        <v>0</v>
      </c>
    </row>
    <row r="157" spans="1:25" x14ac:dyDescent="0.25">
      <c r="A157" s="44">
        <v>22454</v>
      </c>
      <c r="B157" s="44" t="s">
        <v>721</v>
      </c>
      <c r="D157" s="44" t="s">
        <v>722</v>
      </c>
      <c r="E157" s="45">
        <v>35528</v>
      </c>
      <c r="F157" s="44" t="s">
        <v>86</v>
      </c>
      <c r="H157" s="44">
        <v>40424575</v>
      </c>
      <c r="I157" s="44" t="s">
        <v>394</v>
      </c>
      <c r="J157" s="44" t="s">
        <v>87</v>
      </c>
      <c r="R157" s="46">
        <v>42271.533645833333</v>
      </c>
      <c r="S157" s="45">
        <v>42271</v>
      </c>
      <c r="T157" s="46">
        <v>45557.642118055555</v>
      </c>
      <c r="U157" s="44" t="s">
        <v>135</v>
      </c>
      <c r="V157" s="44" t="s">
        <v>337</v>
      </c>
      <c r="W157" s="44" t="s">
        <v>323</v>
      </c>
      <c r="X157" s="44" t="s">
        <v>118</v>
      </c>
      <c r="Y157" s="44">
        <v>0</v>
      </c>
    </row>
    <row r="158" spans="1:25" x14ac:dyDescent="0.25">
      <c r="A158" s="44">
        <v>22672</v>
      </c>
      <c r="B158" s="44" t="s">
        <v>723</v>
      </c>
      <c r="C158" s="44" t="s">
        <v>724</v>
      </c>
      <c r="D158" s="44" t="s">
        <v>73</v>
      </c>
      <c r="E158" s="45">
        <v>38549</v>
      </c>
      <c r="F158" s="44" t="s">
        <v>85</v>
      </c>
      <c r="G158" s="44" t="s">
        <v>725</v>
      </c>
      <c r="I158" s="44" t="s">
        <v>126</v>
      </c>
      <c r="J158" s="44" t="s">
        <v>353</v>
      </c>
      <c r="R158" s="46">
        <v>42272.797893518517</v>
      </c>
      <c r="S158" s="45">
        <v>42272</v>
      </c>
      <c r="T158" s="46">
        <v>45553.460393518515</v>
      </c>
      <c r="U158" s="44" t="s">
        <v>542</v>
      </c>
      <c r="V158" s="44" t="s">
        <v>388</v>
      </c>
      <c r="W158" s="44" t="s">
        <v>543</v>
      </c>
      <c r="X158" s="44" t="s">
        <v>550</v>
      </c>
      <c r="Y158" s="44">
        <v>0</v>
      </c>
    </row>
    <row r="159" spans="1:25" x14ac:dyDescent="0.25">
      <c r="A159" s="44">
        <v>22683</v>
      </c>
      <c r="B159" s="44" t="s">
        <v>249</v>
      </c>
      <c r="C159" s="44" t="s">
        <v>81</v>
      </c>
      <c r="D159" s="44" t="s">
        <v>13</v>
      </c>
      <c r="E159" s="45">
        <v>37800</v>
      </c>
      <c r="F159" s="44" t="s">
        <v>85</v>
      </c>
      <c r="G159" s="44" t="s">
        <v>726</v>
      </c>
      <c r="I159" s="44" t="s">
        <v>126</v>
      </c>
      <c r="J159" s="44" t="s">
        <v>353</v>
      </c>
      <c r="R159" s="46">
        <v>42272.861354166664</v>
      </c>
      <c r="S159" s="45">
        <v>42272</v>
      </c>
      <c r="T159" s="46">
        <v>45553.465613425928</v>
      </c>
      <c r="U159" s="44" t="s">
        <v>542</v>
      </c>
      <c r="V159" s="44" t="s">
        <v>337</v>
      </c>
      <c r="W159" s="44" t="s">
        <v>543</v>
      </c>
      <c r="X159" s="44" t="s">
        <v>550</v>
      </c>
      <c r="Y159" s="44">
        <v>0</v>
      </c>
    </row>
    <row r="160" spans="1:25" x14ac:dyDescent="0.25">
      <c r="A160" s="44">
        <v>22779</v>
      </c>
      <c r="B160" s="44" t="s">
        <v>10</v>
      </c>
      <c r="C160" s="44" t="s">
        <v>362</v>
      </c>
      <c r="D160" s="44" t="s">
        <v>101</v>
      </c>
      <c r="E160" s="45">
        <v>19402</v>
      </c>
      <c r="F160" s="44" t="s">
        <v>85</v>
      </c>
      <c r="G160" s="44" t="s">
        <v>727</v>
      </c>
      <c r="I160" s="44" t="s">
        <v>126</v>
      </c>
      <c r="J160" s="44" t="s">
        <v>353</v>
      </c>
      <c r="R160" s="46">
        <v>42273.861851851849</v>
      </c>
      <c r="S160" s="45">
        <v>42273</v>
      </c>
      <c r="T160" s="46">
        <v>45538.555972222224</v>
      </c>
      <c r="U160" s="44" t="s">
        <v>180</v>
      </c>
      <c r="V160" s="44" t="s">
        <v>354</v>
      </c>
      <c r="W160" s="44" t="s">
        <v>323</v>
      </c>
      <c r="X160" s="44" t="s">
        <v>340</v>
      </c>
      <c r="Y160" s="44">
        <v>0</v>
      </c>
    </row>
    <row r="161" spans="1:25" x14ac:dyDescent="0.25">
      <c r="A161" s="44">
        <v>22780</v>
      </c>
      <c r="B161" s="44" t="s">
        <v>10</v>
      </c>
      <c r="C161" s="44" t="s">
        <v>81</v>
      </c>
      <c r="D161" s="44" t="s">
        <v>265</v>
      </c>
      <c r="E161" s="45">
        <v>21732</v>
      </c>
      <c r="F161" s="44" t="s">
        <v>85</v>
      </c>
      <c r="G161" s="44" t="s">
        <v>728</v>
      </c>
      <c r="I161" s="44" t="s">
        <v>126</v>
      </c>
      <c r="J161" s="44" t="s">
        <v>353</v>
      </c>
      <c r="R161" s="46">
        <v>42273.864363425928</v>
      </c>
      <c r="S161" s="45">
        <v>42273</v>
      </c>
      <c r="T161" s="46">
        <v>45538.557951388888</v>
      </c>
      <c r="U161" s="44" t="s">
        <v>180</v>
      </c>
      <c r="V161" s="44" t="s">
        <v>354</v>
      </c>
      <c r="W161" s="44" t="s">
        <v>323</v>
      </c>
      <c r="X161" s="44" t="s">
        <v>121</v>
      </c>
      <c r="Y161" s="44">
        <v>0</v>
      </c>
    </row>
    <row r="162" spans="1:25" x14ac:dyDescent="0.25">
      <c r="A162" s="44">
        <v>23195</v>
      </c>
      <c r="B162" s="44" t="s">
        <v>52</v>
      </c>
      <c r="C162" s="44" t="s">
        <v>27</v>
      </c>
      <c r="D162" s="44" t="s">
        <v>63</v>
      </c>
      <c r="E162" s="45">
        <v>38494</v>
      </c>
      <c r="F162" s="44" t="s">
        <v>85</v>
      </c>
      <c r="G162" s="44" t="s">
        <v>729</v>
      </c>
      <c r="I162" s="44" t="s">
        <v>126</v>
      </c>
      <c r="J162" s="44" t="s">
        <v>353</v>
      </c>
      <c r="R162" s="46">
        <v>42279.447939814818</v>
      </c>
      <c r="S162" s="45">
        <v>42279</v>
      </c>
      <c r="T162" s="46">
        <v>45546.026689814818</v>
      </c>
      <c r="U162" s="44" t="s">
        <v>168</v>
      </c>
      <c r="V162" s="44" t="s">
        <v>388</v>
      </c>
      <c r="W162" s="44" t="s">
        <v>323</v>
      </c>
      <c r="X162" s="44" t="s">
        <v>118</v>
      </c>
      <c r="Y162" s="44">
        <v>0</v>
      </c>
    </row>
    <row r="163" spans="1:25" x14ac:dyDescent="0.25">
      <c r="A163" s="44">
        <v>23200</v>
      </c>
      <c r="B163" s="44" t="s">
        <v>52</v>
      </c>
      <c r="C163" s="44" t="s">
        <v>263</v>
      </c>
      <c r="D163" s="44" t="s">
        <v>58</v>
      </c>
      <c r="E163" s="45">
        <v>25357</v>
      </c>
      <c r="F163" s="44" t="s">
        <v>85</v>
      </c>
      <c r="G163" s="44" t="s">
        <v>730</v>
      </c>
      <c r="I163" s="44" t="s">
        <v>126</v>
      </c>
      <c r="J163" s="44" t="s">
        <v>353</v>
      </c>
      <c r="R163" s="46">
        <v>42279.473391203705</v>
      </c>
      <c r="S163" s="45">
        <v>42279</v>
      </c>
      <c r="T163" s="46">
        <v>45546.026539351849</v>
      </c>
      <c r="U163" s="44" t="s">
        <v>168</v>
      </c>
      <c r="V163" s="44" t="s">
        <v>354</v>
      </c>
      <c r="W163" s="44" t="s">
        <v>323</v>
      </c>
      <c r="X163" s="44" t="s">
        <v>121</v>
      </c>
      <c r="Y163" s="44">
        <v>0</v>
      </c>
    </row>
    <row r="164" spans="1:25" x14ac:dyDescent="0.25">
      <c r="A164" s="44">
        <v>23200</v>
      </c>
      <c r="B164" s="44" t="s">
        <v>52</v>
      </c>
      <c r="C164" s="44" t="s">
        <v>263</v>
      </c>
      <c r="D164" s="44" t="s">
        <v>58</v>
      </c>
      <c r="E164" s="45">
        <v>25357</v>
      </c>
      <c r="F164" s="44" t="s">
        <v>85</v>
      </c>
      <c r="G164" s="44" t="s">
        <v>730</v>
      </c>
      <c r="I164" s="44" t="s">
        <v>126</v>
      </c>
      <c r="J164" s="44" t="s">
        <v>353</v>
      </c>
      <c r="R164" s="46">
        <v>42279.473391203705</v>
      </c>
      <c r="S164" s="45">
        <v>42279</v>
      </c>
      <c r="T164" s="46">
        <v>45551.565844907411</v>
      </c>
      <c r="U164" s="44" t="s">
        <v>542</v>
      </c>
      <c r="V164" s="44" t="s">
        <v>354</v>
      </c>
      <c r="W164" s="44" t="s">
        <v>543</v>
      </c>
      <c r="X164" s="44" t="s">
        <v>550</v>
      </c>
      <c r="Y164" s="44">
        <v>0</v>
      </c>
    </row>
    <row r="165" spans="1:25" x14ac:dyDescent="0.25">
      <c r="A165" s="44">
        <v>23225</v>
      </c>
      <c r="B165" s="44" t="s">
        <v>164</v>
      </c>
      <c r="C165" s="44" t="s">
        <v>262</v>
      </c>
      <c r="D165" s="44" t="s">
        <v>47</v>
      </c>
      <c r="E165" s="45">
        <v>36861</v>
      </c>
      <c r="F165" s="44" t="s">
        <v>85</v>
      </c>
      <c r="G165" s="44" t="s">
        <v>731</v>
      </c>
      <c r="I165" s="44" t="s">
        <v>126</v>
      </c>
      <c r="J165" s="44" t="s">
        <v>353</v>
      </c>
      <c r="R165" s="46">
        <v>42280.550567129627</v>
      </c>
      <c r="S165" s="45">
        <v>42280</v>
      </c>
      <c r="T165" s="46">
        <v>45551.57236111111</v>
      </c>
      <c r="U165" s="44" t="s">
        <v>542</v>
      </c>
      <c r="V165" s="44" t="s">
        <v>337</v>
      </c>
      <c r="W165" s="44" t="s">
        <v>543</v>
      </c>
      <c r="X165" s="44" t="s">
        <v>550</v>
      </c>
      <c r="Y165" s="44">
        <v>0</v>
      </c>
    </row>
    <row r="166" spans="1:25" x14ac:dyDescent="0.25">
      <c r="A166" s="44">
        <v>23225</v>
      </c>
      <c r="B166" s="44" t="s">
        <v>164</v>
      </c>
      <c r="C166" s="44" t="s">
        <v>262</v>
      </c>
      <c r="D166" s="44" t="s">
        <v>47</v>
      </c>
      <c r="E166" s="45">
        <v>36861</v>
      </c>
      <c r="F166" s="44" t="s">
        <v>85</v>
      </c>
      <c r="G166" s="44" t="s">
        <v>731</v>
      </c>
      <c r="I166" s="44" t="s">
        <v>126</v>
      </c>
      <c r="J166" s="44" t="s">
        <v>353</v>
      </c>
      <c r="R166" s="46">
        <v>42280.550567129627</v>
      </c>
      <c r="S166" s="45">
        <v>42280</v>
      </c>
      <c r="T166" s="46">
        <v>45547.785520833335</v>
      </c>
      <c r="U166" s="44" t="s">
        <v>261</v>
      </c>
      <c r="V166" s="44" t="s">
        <v>337</v>
      </c>
      <c r="W166" s="44" t="s">
        <v>323</v>
      </c>
      <c r="X166" s="44" t="s">
        <v>117</v>
      </c>
      <c r="Y166" s="44">
        <v>0</v>
      </c>
    </row>
    <row r="167" spans="1:25" x14ac:dyDescent="0.25">
      <c r="A167" s="44">
        <v>23315</v>
      </c>
      <c r="B167" s="44" t="s">
        <v>260</v>
      </c>
      <c r="C167" s="44" t="s">
        <v>41</v>
      </c>
      <c r="D167" s="44" t="s">
        <v>152</v>
      </c>
      <c r="E167" s="45">
        <v>38565</v>
      </c>
      <c r="F167" s="44" t="s">
        <v>85</v>
      </c>
      <c r="G167" s="44" t="s">
        <v>732</v>
      </c>
      <c r="I167" s="44" t="s">
        <v>126</v>
      </c>
      <c r="J167" s="44" t="s">
        <v>353</v>
      </c>
      <c r="R167" s="46">
        <v>42282.846458333333</v>
      </c>
      <c r="S167" s="45">
        <v>42282</v>
      </c>
      <c r="T167" s="46">
        <v>45547.784398148149</v>
      </c>
      <c r="U167" s="44" t="s">
        <v>261</v>
      </c>
      <c r="V167" s="44" t="s">
        <v>388</v>
      </c>
      <c r="W167" s="44" t="s">
        <v>323</v>
      </c>
      <c r="X167" s="44" t="s">
        <v>117</v>
      </c>
      <c r="Y167" s="44">
        <v>0</v>
      </c>
    </row>
    <row r="168" spans="1:25" x14ac:dyDescent="0.25">
      <c r="A168" s="44">
        <v>23524</v>
      </c>
      <c r="B168" s="44" t="s">
        <v>27</v>
      </c>
      <c r="C168" s="44" t="s">
        <v>733</v>
      </c>
      <c r="D168" s="44" t="s">
        <v>171</v>
      </c>
      <c r="E168" s="45">
        <v>37094</v>
      </c>
      <c r="F168" s="44" t="s">
        <v>86</v>
      </c>
      <c r="G168" s="44" t="s">
        <v>734</v>
      </c>
      <c r="I168" s="44" t="s">
        <v>126</v>
      </c>
      <c r="J168" s="44" t="s">
        <v>353</v>
      </c>
      <c r="R168" s="46">
        <v>42286.464050925926</v>
      </c>
      <c r="S168" s="45">
        <v>42286</v>
      </c>
      <c r="T168" s="46">
        <v>45551.571585648147</v>
      </c>
      <c r="U168" s="44" t="s">
        <v>542</v>
      </c>
      <c r="V168" s="44" t="s">
        <v>337</v>
      </c>
      <c r="W168" s="44" t="s">
        <v>543</v>
      </c>
      <c r="X168" s="44" t="s">
        <v>550</v>
      </c>
      <c r="Y168" s="44">
        <v>0</v>
      </c>
    </row>
    <row r="169" spans="1:25" x14ac:dyDescent="0.25">
      <c r="A169" s="44">
        <v>23537</v>
      </c>
      <c r="B169" s="44" t="s">
        <v>444</v>
      </c>
      <c r="C169" s="44" t="s">
        <v>445</v>
      </c>
      <c r="D169" s="44" t="s">
        <v>179</v>
      </c>
      <c r="E169" s="45">
        <v>23237</v>
      </c>
      <c r="F169" s="44" t="s">
        <v>85</v>
      </c>
      <c r="G169" s="44" t="s">
        <v>735</v>
      </c>
      <c r="I169" s="44" t="s">
        <v>126</v>
      </c>
      <c r="J169" s="44" t="s">
        <v>353</v>
      </c>
      <c r="R169" s="46">
        <v>42286.905312499999</v>
      </c>
      <c r="S169" s="45">
        <v>42286</v>
      </c>
      <c r="T169" s="46">
        <v>45567.772453703707</v>
      </c>
      <c r="U169" s="44" t="s">
        <v>432</v>
      </c>
      <c r="V169" s="44" t="s">
        <v>354</v>
      </c>
      <c r="W169" s="44" t="s">
        <v>323</v>
      </c>
      <c r="X169" s="44" t="s">
        <v>117</v>
      </c>
      <c r="Y169" s="44">
        <v>0</v>
      </c>
    </row>
    <row r="170" spans="1:25" x14ac:dyDescent="0.25">
      <c r="A170" s="44">
        <v>23538</v>
      </c>
      <c r="B170" s="44" t="s">
        <v>736</v>
      </c>
      <c r="C170" s="44" t="s">
        <v>14</v>
      </c>
      <c r="D170" s="44" t="s">
        <v>12</v>
      </c>
      <c r="E170" s="45">
        <v>14929</v>
      </c>
      <c r="F170" s="44" t="s">
        <v>85</v>
      </c>
      <c r="G170" s="44" t="s">
        <v>737</v>
      </c>
      <c r="I170" s="44" t="s">
        <v>126</v>
      </c>
      <c r="J170" s="44" t="s">
        <v>353</v>
      </c>
      <c r="R170" s="46">
        <v>42286.909375000003</v>
      </c>
      <c r="S170" s="45">
        <v>42286</v>
      </c>
      <c r="T170" s="46">
        <v>45567.839502314811</v>
      </c>
      <c r="U170" s="44" t="s">
        <v>432</v>
      </c>
      <c r="V170" s="44" t="s">
        <v>354</v>
      </c>
      <c r="W170" s="44" t="s">
        <v>323</v>
      </c>
      <c r="X170" s="44" t="s">
        <v>340</v>
      </c>
      <c r="Y170" s="44">
        <v>0</v>
      </c>
    </row>
    <row r="171" spans="1:25" x14ac:dyDescent="0.25">
      <c r="A171" s="44">
        <v>23542</v>
      </c>
      <c r="B171" s="44" t="s">
        <v>11</v>
      </c>
      <c r="C171" s="44" t="s">
        <v>492</v>
      </c>
      <c r="D171" s="44" t="s">
        <v>568</v>
      </c>
      <c r="E171" s="45">
        <v>23584</v>
      </c>
      <c r="F171" s="44" t="s">
        <v>85</v>
      </c>
      <c r="G171" s="44" t="s">
        <v>738</v>
      </c>
      <c r="I171" s="44" t="s">
        <v>126</v>
      </c>
      <c r="J171" s="44" t="s">
        <v>353</v>
      </c>
      <c r="R171" s="46">
        <v>42287.252685185187</v>
      </c>
      <c r="S171" s="45">
        <v>42287</v>
      </c>
      <c r="T171" s="46">
        <v>45567.841562499998</v>
      </c>
      <c r="U171" s="44" t="s">
        <v>432</v>
      </c>
      <c r="V171" s="44" t="s">
        <v>354</v>
      </c>
      <c r="W171" s="44" t="s">
        <v>323</v>
      </c>
      <c r="X171" s="44" t="s">
        <v>340</v>
      </c>
      <c r="Y171" s="44">
        <v>0</v>
      </c>
    </row>
    <row r="172" spans="1:25" x14ac:dyDescent="0.25">
      <c r="A172" s="44">
        <v>23543</v>
      </c>
      <c r="B172" s="44" t="s">
        <v>446</v>
      </c>
      <c r="C172" s="44" t="s">
        <v>447</v>
      </c>
      <c r="D172" s="44" t="s">
        <v>191</v>
      </c>
      <c r="E172" s="45">
        <v>22433</v>
      </c>
      <c r="F172" s="44" t="s">
        <v>85</v>
      </c>
      <c r="G172" s="44" t="s">
        <v>739</v>
      </c>
      <c r="I172" s="44" t="s">
        <v>126</v>
      </c>
      <c r="J172" s="44" t="s">
        <v>353</v>
      </c>
      <c r="R172" s="46">
        <v>42287.261979166666</v>
      </c>
      <c r="S172" s="45">
        <v>42287</v>
      </c>
      <c r="T172" s="46">
        <v>45567.774293981478</v>
      </c>
      <c r="U172" s="44" t="s">
        <v>432</v>
      </c>
      <c r="V172" s="44" t="s">
        <v>354</v>
      </c>
      <c r="W172" s="44" t="s">
        <v>551</v>
      </c>
      <c r="X172" s="44" t="s">
        <v>552</v>
      </c>
      <c r="Y172" s="44">
        <v>0</v>
      </c>
    </row>
    <row r="173" spans="1:25" x14ac:dyDescent="0.25">
      <c r="A173" s="44">
        <v>23543</v>
      </c>
      <c r="B173" s="44" t="s">
        <v>446</v>
      </c>
      <c r="C173" s="44" t="s">
        <v>447</v>
      </c>
      <c r="D173" s="44" t="s">
        <v>191</v>
      </c>
      <c r="E173" s="45">
        <v>22433</v>
      </c>
      <c r="F173" s="44" t="s">
        <v>85</v>
      </c>
      <c r="G173" s="44" t="s">
        <v>739</v>
      </c>
      <c r="I173" s="44" t="s">
        <v>126</v>
      </c>
      <c r="J173" s="44" t="s">
        <v>353</v>
      </c>
      <c r="R173" s="46">
        <v>42287.261979166666</v>
      </c>
      <c r="S173" s="45">
        <v>42287</v>
      </c>
      <c r="T173" s="46">
        <v>45567.773981481485</v>
      </c>
      <c r="U173" s="44" t="s">
        <v>432</v>
      </c>
      <c r="V173" s="44" t="s">
        <v>354</v>
      </c>
      <c r="W173" s="44" t="s">
        <v>323</v>
      </c>
      <c r="X173" s="44" t="s">
        <v>117</v>
      </c>
      <c r="Y173" s="44">
        <v>0</v>
      </c>
    </row>
    <row r="174" spans="1:25" x14ac:dyDescent="0.25">
      <c r="A174" s="44">
        <v>23563</v>
      </c>
      <c r="B174" s="44" t="s">
        <v>363</v>
      </c>
      <c r="C174" s="44" t="s">
        <v>35</v>
      </c>
      <c r="D174" s="44" t="s">
        <v>160</v>
      </c>
      <c r="E174" s="45">
        <v>24924</v>
      </c>
      <c r="F174" s="44" t="s">
        <v>85</v>
      </c>
      <c r="G174" s="44" t="s">
        <v>740</v>
      </c>
      <c r="I174" s="44" t="s">
        <v>126</v>
      </c>
      <c r="J174" s="44" t="s">
        <v>353</v>
      </c>
      <c r="R174" s="46">
        <v>42287.650520833333</v>
      </c>
      <c r="S174" s="45">
        <v>42287</v>
      </c>
      <c r="T174" s="46">
        <v>45565.854328703703</v>
      </c>
      <c r="U174" s="44" t="s">
        <v>579</v>
      </c>
      <c r="V174" s="44" t="s">
        <v>354</v>
      </c>
      <c r="W174" s="44" t="s">
        <v>323</v>
      </c>
      <c r="X174" s="44" t="s">
        <v>340</v>
      </c>
      <c r="Y174" s="44">
        <v>0</v>
      </c>
    </row>
    <row r="175" spans="1:25" x14ac:dyDescent="0.25">
      <c r="A175" s="44">
        <v>23564</v>
      </c>
      <c r="B175" s="44" t="s">
        <v>11</v>
      </c>
      <c r="C175" s="44" t="s">
        <v>42</v>
      </c>
      <c r="D175" s="44" t="s">
        <v>26</v>
      </c>
      <c r="E175" s="45">
        <v>22070</v>
      </c>
      <c r="F175" s="44" t="s">
        <v>85</v>
      </c>
      <c r="G175" s="44" t="s">
        <v>741</v>
      </c>
      <c r="I175" s="44" t="s">
        <v>204</v>
      </c>
      <c r="J175" s="44" t="s">
        <v>87</v>
      </c>
      <c r="R175" s="46">
        <v>42287.658310185187</v>
      </c>
      <c r="S175" s="45">
        <v>42287</v>
      </c>
      <c r="T175" s="46">
        <v>45565.857476851852</v>
      </c>
      <c r="U175" s="44" t="s">
        <v>579</v>
      </c>
      <c r="V175" s="44" t="s">
        <v>354</v>
      </c>
      <c r="W175" s="44" t="s">
        <v>323</v>
      </c>
      <c r="X175" s="44" t="s">
        <v>340</v>
      </c>
      <c r="Y175" s="44">
        <v>0</v>
      </c>
    </row>
    <row r="176" spans="1:25" x14ac:dyDescent="0.25">
      <c r="A176" s="44">
        <v>23615</v>
      </c>
      <c r="B176" s="44" t="s">
        <v>14</v>
      </c>
      <c r="C176" s="44" t="s">
        <v>256</v>
      </c>
      <c r="D176" s="44" t="s">
        <v>257</v>
      </c>
      <c r="E176" s="45">
        <v>36954</v>
      </c>
      <c r="F176" s="44" t="s">
        <v>86</v>
      </c>
      <c r="G176" s="44" t="s">
        <v>742</v>
      </c>
      <c r="I176" s="44" t="s">
        <v>126</v>
      </c>
      <c r="J176" s="44" t="s">
        <v>353</v>
      </c>
      <c r="R176" s="46">
        <v>42289.779699074075</v>
      </c>
      <c r="S176" s="45">
        <v>42289</v>
      </c>
      <c r="T176" s="46">
        <v>45540.772638888891</v>
      </c>
      <c r="U176" s="44" t="s">
        <v>566</v>
      </c>
      <c r="V176" s="44" t="s">
        <v>337</v>
      </c>
      <c r="W176" s="44" t="s">
        <v>546</v>
      </c>
      <c r="X176" s="44" t="s">
        <v>597</v>
      </c>
      <c r="Y176" s="44">
        <v>0</v>
      </c>
    </row>
    <row r="177" spans="1:25" x14ac:dyDescent="0.25">
      <c r="A177" s="44">
        <v>23623</v>
      </c>
      <c r="B177" s="44" t="s">
        <v>255</v>
      </c>
      <c r="C177" s="44" t="s">
        <v>52</v>
      </c>
      <c r="D177" s="44" t="s">
        <v>187</v>
      </c>
      <c r="E177" s="45">
        <v>36771</v>
      </c>
      <c r="F177" s="44" t="s">
        <v>85</v>
      </c>
      <c r="G177" s="44" t="s">
        <v>743</v>
      </c>
      <c r="I177" s="44" t="s">
        <v>126</v>
      </c>
      <c r="J177" s="44" t="s">
        <v>353</v>
      </c>
      <c r="R177" s="46">
        <v>42289.940474537034</v>
      </c>
      <c r="S177" s="45">
        <v>42289</v>
      </c>
      <c r="T177" s="46">
        <v>45554.715370370373</v>
      </c>
      <c r="U177" s="44" t="s">
        <v>200</v>
      </c>
      <c r="V177" s="44" t="s">
        <v>337</v>
      </c>
      <c r="W177" s="44" t="s">
        <v>323</v>
      </c>
      <c r="X177" s="44" t="s">
        <v>121</v>
      </c>
      <c r="Y177" s="44">
        <v>0</v>
      </c>
    </row>
    <row r="178" spans="1:25" x14ac:dyDescent="0.25">
      <c r="A178" s="44">
        <v>23623</v>
      </c>
      <c r="B178" s="44" t="s">
        <v>255</v>
      </c>
      <c r="C178" s="44" t="s">
        <v>52</v>
      </c>
      <c r="D178" s="44" t="s">
        <v>187</v>
      </c>
      <c r="E178" s="45">
        <v>36771</v>
      </c>
      <c r="F178" s="44" t="s">
        <v>85</v>
      </c>
      <c r="G178" s="44" t="s">
        <v>743</v>
      </c>
      <c r="I178" s="44" t="s">
        <v>126</v>
      </c>
      <c r="J178" s="44" t="s">
        <v>353</v>
      </c>
      <c r="R178" s="46">
        <v>42289.940474537034</v>
      </c>
      <c r="S178" s="45">
        <v>42289</v>
      </c>
      <c r="T178" s="46">
        <v>45558.565428240741</v>
      </c>
      <c r="U178" s="44" t="s">
        <v>542</v>
      </c>
      <c r="V178" s="44" t="s">
        <v>337</v>
      </c>
      <c r="W178" s="44" t="s">
        <v>543</v>
      </c>
      <c r="X178" s="44" t="s">
        <v>550</v>
      </c>
      <c r="Y178" s="44">
        <v>0</v>
      </c>
    </row>
    <row r="179" spans="1:25" x14ac:dyDescent="0.25">
      <c r="A179" s="44">
        <v>23647</v>
      </c>
      <c r="B179" s="44" t="s">
        <v>389</v>
      </c>
      <c r="C179" s="44" t="s">
        <v>192</v>
      </c>
      <c r="D179" s="44" t="s">
        <v>7</v>
      </c>
      <c r="E179" s="45">
        <v>21756</v>
      </c>
      <c r="F179" s="44" t="s">
        <v>85</v>
      </c>
      <c r="G179" s="44" t="s">
        <v>744</v>
      </c>
      <c r="I179" s="44" t="s">
        <v>126</v>
      </c>
      <c r="J179" s="44" t="s">
        <v>353</v>
      </c>
      <c r="R179" s="46">
        <v>42290.927349537036</v>
      </c>
      <c r="S179" s="45">
        <v>42290</v>
      </c>
      <c r="T179" s="46">
        <v>45556.884814814817</v>
      </c>
      <c r="U179" s="44" t="s">
        <v>235</v>
      </c>
      <c r="V179" s="44" t="s">
        <v>354</v>
      </c>
      <c r="W179" s="44" t="s">
        <v>323</v>
      </c>
      <c r="X179" s="44" t="s">
        <v>117</v>
      </c>
      <c r="Y179" s="44">
        <v>0</v>
      </c>
    </row>
    <row r="180" spans="1:25" x14ac:dyDescent="0.25">
      <c r="A180" s="44">
        <v>23649</v>
      </c>
      <c r="B180" s="44" t="s">
        <v>40</v>
      </c>
      <c r="C180" s="44" t="s">
        <v>18</v>
      </c>
      <c r="D180" s="44" t="s">
        <v>160</v>
      </c>
      <c r="E180" s="45">
        <v>22414</v>
      </c>
      <c r="F180" s="44" t="s">
        <v>85</v>
      </c>
      <c r="G180" s="44" t="s">
        <v>745</v>
      </c>
      <c r="I180" s="44" t="s">
        <v>126</v>
      </c>
      <c r="J180" s="44" t="s">
        <v>353</v>
      </c>
      <c r="R180" s="46">
        <v>42290.930821759262</v>
      </c>
      <c r="S180" s="45">
        <v>42290</v>
      </c>
      <c r="T180" s="46">
        <v>45556.883958333332</v>
      </c>
      <c r="U180" s="44" t="s">
        <v>235</v>
      </c>
      <c r="V180" s="44" t="s">
        <v>354</v>
      </c>
      <c r="W180" s="44" t="s">
        <v>323</v>
      </c>
      <c r="X180" s="44" t="s">
        <v>117</v>
      </c>
      <c r="Y180" s="44">
        <v>0</v>
      </c>
    </row>
    <row r="181" spans="1:25" x14ac:dyDescent="0.25">
      <c r="A181" s="44">
        <v>23650</v>
      </c>
      <c r="B181" s="44" t="s">
        <v>746</v>
      </c>
      <c r="C181" s="44" t="s">
        <v>52</v>
      </c>
      <c r="D181" s="44" t="s">
        <v>160</v>
      </c>
      <c r="E181" s="45">
        <v>28037</v>
      </c>
      <c r="F181" s="44" t="s">
        <v>85</v>
      </c>
      <c r="G181" s="44" t="s">
        <v>747</v>
      </c>
      <c r="I181" s="44" t="s">
        <v>126</v>
      </c>
      <c r="J181" s="44" t="s">
        <v>353</v>
      </c>
      <c r="R181" s="46">
        <v>42290.931747685187</v>
      </c>
      <c r="S181" s="45">
        <v>42290</v>
      </c>
      <c r="T181" s="46">
        <v>45558.485729166663</v>
      </c>
      <c r="U181" s="44" t="s">
        <v>235</v>
      </c>
      <c r="V181" s="44" t="s">
        <v>354</v>
      </c>
      <c r="W181" s="44" t="s">
        <v>323</v>
      </c>
      <c r="X181" s="44" t="s">
        <v>121</v>
      </c>
      <c r="Y181" s="44">
        <v>0</v>
      </c>
    </row>
    <row r="182" spans="1:25" x14ac:dyDescent="0.25">
      <c r="A182" s="44">
        <v>23651</v>
      </c>
      <c r="B182" s="44" t="s">
        <v>17</v>
      </c>
      <c r="C182" s="44" t="s">
        <v>42</v>
      </c>
      <c r="D182" s="44" t="s">
        <v>146</v>
      </c>
      <c r="E182" s="45">
        <v>34600</v>
      </c>
      <c r="F182" s="44" t="s">
        <v>85</v>
      </c>
      <c r="G182" s="44" t="s">
        <v>748</v>
      </c>
      <c r="I182" s="44" t="s">
        <v>126</v>
      </c>
      <c r="J182" s="44" t="s">
        <v>353</v>
      </c>
      <c r="R182" s="46">
        <v>42290.932997685188</v>
      </c>
      <c r="S182" s="45">
        <v>42290</v>
      </c>
      <c r="T182" s="46">
        <v>45556.86341435185</v>
      </c>
      <c r="U182" s="44" t="s">
        <v>235</v>
      </c>
      <c r="V182" s="44" t="s">
        <v>337</v>
      </c>
      <c r="W182" s="44" t="s">
        <v>323</v>
      </c>
      <c r="X182" s="44" t="s">
        <v>118</v>
      </c>
      <c r="Y182" s="44">
        <v>0</v>
      </c>
    </row>
    <row r="183" spans="1:25" x14ac:dyDescent="0.25">
      <c r="A183" s="44">
        <v>23653</v>
      </c>
      <c r="B183" s="44" t="s">
        <v>79</v>
      </c>
      <c r="C183" s="44" t="s">
        <v>254</v>
      </c>
      <c r="D183" s="44" t="s">
        <v>133</v>
      </c>
      <c r="E183" s="45">
        <v>24307</v>
      </c>
      <c r="F183" s="44" t="s">
        <v>85</v>
      </c>
      <c r="G183" s="44" t="s">
        <v>749</v>
      </c>
      <c r="I183" s="44" t="s">
        <v>126</v>
      </c>
      <c r="J183" s="44" t="s">
        <v>353</v>
      </c>
      <c r="R183" s="46">
        <v>42290.936249999999</v>
      </c>
      <c r="S183" s="45">
        <v>42290</v>
      </c>
      <c r="T183" s="46">
        <v>45556.887013888889</v>
      </c>
      <c r="U183" s="44" t="s">
        <v>235</v>
      </c>
      <c r="V183" s="44" t="s">
        <v>354</v>
      </c>
      <c r="W183" s="44" t="s">
        <v>323</v>
      </c>
      <c r="X183" s="44" t="s">
        <v>121</v>
      </c>
      <c r="Y183" s="44">
        <v>0</v>
      </c>
    </row>
    <row r="184" spans="1:25" x14ac:dyDescent="0.25">
      <c r="A184" s="44">
        <v>23808</v>
      </c>
      <c r="B184" s="44" t="s">
        <v>750</v>
      </c>
      <c r="C184" s="44" t="s">
        <v>40</v>
      </c>
      <c r="D184" s="44" t="s">
        <v>751</v>
      </c>
      <c r="E184" s="45">
        <v>22519</v>
      </c>
      <c r="F184" s="44" t="s">
        <v>85</v>
      </c>
      <c r="G184" s="44" t="s">
        <v>752</v>
      </c>
      <c r="I184" s="44" t="s">
        <v>126</v>
      </c>
      <c r="J184" s="44" t="s">
        <v>353</v>
      </c>
      <c r="R184" s="44">
        <v>42299.972685185188</v>
      </c>
      <c r="S184" s="44">
        <v>42299</v>
      </c>
      <c r="T184" s="46">
        <v>45542.794606481482</v>
      </c>
      <c r="U184" s="44" t="s">
        <v>278</v>
      </c>
      <c r="V184" s="44" t="s">
        <v>354</v>
      </c>
      <c r="W184" s="44" t="s">
        <v>323</v>
      </c>
      <c r="X184" s="44" t="s">
        <v>340</v>
      </c>
      <c r="Y184" s="44">
        <v>0</v>
      </c>
    </row>
    <row r="185" spans="1:25" x14ac:dyDescent="0.25">
      <c r="A185" s="44">
        <v>24024</v>
      </c>
      <c r="B185" s="44" t="s">
        <v>448</v>
      </c>
      <c r="C185" s="44" t="s">
        <v>449</v>
      </c>
      <c r="D185" s="44" t="s">
        <v>29</v>
      </c>
      <c r="E185" s="45">
        <v>29732</v>
      </c>
      <c r="F185" s="44" t="s">
        <v>85</v>
      </c>
      <c r="G185" s="44" t="s">
        <v>753</v>
      </c>
      <c r="I185" s="44" t="s">
        <v>126</v>
      </c>
      <c r="J185" s="44" t="s">
        <v>353</v>
      </c>
      <c r="R185" s="44">
        <v>42319.645902777775</v>
      </c>
      <c r="S185" s="44">
        <v>42319</v>
      </c>
      <c r="T185" s="46">
        <v>45573.911157407405</v>
      </c>
      <c r="U185" s="44" t="s">
        <v>429</v>
      </c>
      <c r="V185" s="44" t="s">
        <v>354</v>
      </c>
      <c r="W185" s="44" t="s">
        <v>323</v>
      </c>
      <c r="X185" s="44" t="s">
        <v>340</v>
      </c>
      <c r="Y185" s="44">
        <v>0</v>
      </c>
    </row>
    <row r="186" spans="1:25" x14ac:dyDescent="0.25">
      <c r="A186" s="44">
        <v>24025</v>
      </c>
      <c r="B186" s="44" t="s">
        <v>22</v>
      </c>
      <c r="C186" s="44" t="s">
        <v>450</v>
      </c>
      <c r="D186" s="44" t="s">
        <v>76</v>
      </c>
      <c r="E186" s="45">
        <v>22703</v>
      </c>
      <c r="F186" s="44" t="s">
        <v>85</v>
      </c>
      <c r="G186" s="44" t="s">
        <v>754</v>
      </c>
      <c r="I186" s="44" t="s">
        <v>126</v>
      </c>
      <c r="J186" s="44" t="s">
        <v>353</v>
      </c>
      <c r="R186" s="44">
        <v>42319.646932870368</v>
      </c>
      <c r="S186" s="44">
        <v>42319</v>
      </c>
      <c r="T186" s="46">
        <v>45573.696458333332</v>
      </c>
      <c r="U186" s="44" t="s">
        <v>429</v>
      </c>
      <c r="V186" s="44" t="s">
        <v>354</v>
      </c>
      <c r="W186" s="44" t="s">
        <v>323</v>
      </c>
      <c r="X186" s="44" t="s">
        <v>340</v>
      </c>
      <c r="Y186" s="44">
        <v>0</v>
      </c>
    </row>
    <row r="187" spans="1:25" x14ac:dyDescent="0.25">
      <c r="A187" s="44">
        <v>24151</v>
      </c>
      <c r="B187" s="44" t="s">
        <v>40</v>
      </c>
      <c r="C187" s="44" t="s">
        <v>40</v>
      </c>
      <c r="D187" s="44" t="s">
        <v>39</v>
      </c>
      <c r="E187" s="45">
        <v>37915</v>
      </c>
      <c r="F187" s="44" t="s">
        <v>85</v>
      </c>
      <c r="G187" s="44" t="s">
        <v>755</v>
      </c>
      <c r="I187" s="44" t="s">
        <v>126</v>
      </c>
      <c r="J187" s="44" t="s">
        <v>353</v>
      </c>
      <c r="R187" s="44">
        <v>42342.462280092594</v>
      </c>
      <c r="S187" s="44">
        <v>42342</v>
      </c>
      <c r="T187" s="46">
        <v>45546.027326388888</v>
      </c>
      <c r="U187" s="44" t="s">
        <v>168</v>
      </c>
      <c r="V187" s="44" t="s">
        <v>337</v>
      </c>
      <c r="W187" s="44" t="s">
        <v>323</v>
      </c>
      <c r="X187" s="44" t="s">
        <v>118</v>
      </c>
      <c r="Y187" s="44">
        <v>-1</v>
      </c>
    </row>
    <row r="188" spans="1:25" x14ac:dyDescent="0.25">
      <c r="A188" s="44">
        <v>24153</v>
      </c>
      <c r="B188" s="44" t="s">
        <v>15</v>
      </c>
      <c r="C188" s="44" t="s">
        <v>211</v>
      </c>
      <c r="D188" s="44" t="s">
        <v>132</v>
      </c>
      <c r="E188" s="45">
        <v>39481</v>
      </c>
      <c r="F188" s="44" t="s">
        <v>85</v>
      </c>
      <c r="G188" s="44" t="s">
        <v>756</v>
      </c>
      <c r="I188" s="44" t="s">
        <v>126</v>
      </c>
      <c r="J188" s="44" t="s">
        <v>353</v>
      </c>
      <c r="R188" s="44">
        <v>42342.555810185186</v>
      </c>
      <c r="S188" s="44">
        <v>42342</v>
      </c>
      <c r="T188" s="46">
        <v>45537.602407407408</v>
      </c>
      <c r="U188" s="44" t="s">
        <v>190</v>
      </c>
      <c r="V188" s="44" t="s">
        <v>697</v>
      </c>
      <c r="W188" s="44" t="s">
        <v>323</v>
      </c>
      <c r="X188" s="44" t="s">
        <v>118</v>
      </c>
      <c r="Y188" s="44">
        <v>0</v>
      </c>
    </row>
    <row r="189" spans="1:25" x14ac:dyDescent="0.25">
      <c r="A189" s="44">
        <v>24211</v>
      </c>
      <c r="B189" s="44" t="s">
        <v>52</v>
      </c>
      <c r="C189" s="44" t="s">
        <v>27</v>
      </c>
      <c r="D189" s="44" t="s">
        <v>134</v>
      </c>
      <c r="E189" s="45">
        <v>39054</v>
      </c>
      <c r="F189" s="44" t="s">
        <v>86</v>
      </c>
      <c r="G189" s="44" t="s">
        <v>757</v>
      </c>
      <c r="I189" s="44" t="s">
        <v>126</v>
      </c>
      <c r="J189" s="44" t="s">
        <v>353</v>
      </c>
      <c r="R189" s="44">
        <v>42354.684421296297</v>
      </c>
      <c r="S189" s="44">
        <v>42354</v>
      </c>
      <c r="T189" s="46">
        <v>45560.751388888886</v>
      </c>
      <c r="U189" s="44" t="s">
        <v>542</v>
      </c>
      <c r="V189" s="44" t="s">
        <v>336</v>
      </c>
      <c r="W189" s="44" t="s">
        <v>543</v>
      </c>
      <c r="X189" s="44" t="s">
        <v>550</v>
      </c>
      <c r="Y189" s="44">
        <v>0</v>
      </c>
    </row>
    <row r="190" spans="1:25" x14ac:dyDescent="0.25">
      <c r="A190" s="44">
        <v>24255</v>
      </c>
      <c r="B190" s="44" t="s">
        <v>758</v>
      </c>
      <c r="C190" s="44" t="s">
        <v>451</v>
      </c>
      <c r="D190" s="44" t="s">
        <v>26</v>
      </c>
      <c r="E190" s="45">
        <v>19828</v>
      </c>
      <c r="F190" s="44" t="s">
        <v>85</v>
      </c>
      <c r="G190" s="44" t="s">
        <v>759</v>
      </c>
      <c r="I190" s="44" t="s">
        <v>126</v>
      </c>
      <c r="J190" s="44" t="s">
        <v>353</v>
      </c>
      <c r="R190" s="44">
        <v>42357.223067129627</v>
      </c>
      <c r="S190" s="44">
        <v>42357</v>
      </c>
      <c r="T190" s="46">
        <v>45556.885844907411</v>
      </c>
      <c r="U190" s="44" t="s">
        <v>235</v>
      </c>
      <c r="V190" s="44" t="s">
        <v>354</v>
      </c>
      <c r="W190" s="44" t="s">
        <v>323</v>
      </c>
      <c r="X190" s="44" t="s">
        <v>121</v>
      </c>
      <c r="Y190" s="44">
        <v>0</v>
      </c>
    </row>
    <row r="191" spans="1:25" x14ac:dyDescent="0.25">
      <c r="A191" s="44">
        <v>26580</v>
      </c>
      <c r="B191" s="44" t="s">
        <v>151</v>
      </c>
      <c r="C191" s="44" t="s">
        <v>760</v>
      </c>
      <c r="D191" s="44" t="s">
        <v>13</v>
      </c>
      <c r="E191" s="45">
        <v>36703</v>
      </c>
      <c r="F191" s="44" t="s">
        <v>85</v>
      </c>
      <c r="G191" s="44" t="s">
        <v>761</v>
      </c>
      <c r="I191" s="44" t="s">
        <v>126</v>
      </c>
      <c r="J191" s="44" t="s">
        <v>353</v>
      </c>
      <c r="R191" s="44">
        <v>42383.058668981481</v>
      </c>
      <c r="S191" s="44">
        <v>42383</v>
      </c>
      <c r="T191" s="46">
        <v>45556.886550925927</v>
      </c>
      <c r="U191" s="44" t="s">
        <v>235</v>
      </c>
      <c r="V191" s="44" t="s">
        <v>337</v>
      </c>
      <c r="W191" s="44" t="s">
        <v>323</v>
      </c>
      <c r="X191" s="44" t="s">
        <v>117</v>
      </c>
      <c r="Y191" s="44">
        <v>0</v>
      </c>
    </row>
    <row r="192" spans="1:25" x14ac:dyDescent="0.25">
      <c r="A192" s="44">
        <v>27154</v>
      </c>
      <c r="B192" s="44" t="s">
        <v>128</v>
      </c>
      <c r="C192" s="44" t="s">
        <v>248</v>
      </c>
      <c r="D192" s="44" t="s">
        <v>78</v>
      </c>
      <c r="E192" s="45">
        <v>26503</v>
      </c>
      <c r="F192" s="44" t="s">
        <v>85</v>
      </c>
      <c r="G192" s="44" t="s">
        <v>762</v>
      </c>
      <c r="I192" s="44" t="s">
        <v>126</v>
      </c>
      <c r="J192" s="44" t="s">
        <v>353</v>
      </c>
      <c r="R192" s="44">
        <v>42618.412870370368</v>
      </c>
      <c r="S192" s="44">
        <v>42618</v>
      </c>
      <c r="T192" s="46">
        <v>45547.536249999997</v>
      </c>
      <c r="U192" s="44" t="s">
        <v>145</v>
      </c>
      <c r="V192" s="44" t="s">
        <v>354</v>
      </c>
      <c r="W192" s="44" t="s">
        <v>551</v>
      </c>
      <c r="X192" s="44" t="s">
        <v>552</v>
      </c>
      <c r="Y192" s="44">
        <v>0</v>
      </c>
    </row>
    <row r="193" spans="1:25" x14ac:dyDescent="0.25">
      <c r="A193" s="44">
        <v>27154</v>
      </c>
      <c r="B193" s="44" t="s">
        <v>128</v>
      </c>
      <c r="C193" s="44" t="s">
        <v>248</v>
      </c>
      <c r="D193" s="44" t="s">
        <v>78</v>
      </c>
      <c r="E193" s="45">
        <v>26503</v>
      </c>
      <c r="F193" s="44" t="s">
        <v>85</v>
      </c>
      <c r="G193" s="44" t="s">
        <v>762</v>
      </c>
      <c r="I193" s="44" t="s">
        <v>126</v>
      </c>
      <c r="J193" s="44" t="s">
        <v>353</v>
      </c>
      <c r="R193" s="44">
        <v>42618.412870370368</v>
      </c>
      <c r="S193" s="44">
        <v>42618</v>
      </c>
      <c r="T193" s="46">
        <v>45547.53665509259</v>
      </c>
      <c r="U193" s="44" t="s">
        <v>145</v>
      </c>
      <c r="V193" s="44" t="s">
        <v>354</v>
      </c>
      <c r="W193" s="44" t="s">
        <v>323</v>
      </c>
      <c r="X193" s="44" t="s">
        <v>117</v>
      </c>
      <c r="Y193" s="44">
        <v>0</v>
      </c>
    </row>
    <row r="194" spans="1:25" x14ac:dyDescent="0.25">
      <c r="A194" s="44">
        <v>27155</v>
      </c>
      <c r="B194" s="44" t="s">
        <v>100</v>
      </c>
      <c r="C194" s="44" t="s">
        <v>247</v>
      </c>
      <c r="D194" s="44" t="s">
        <v>72</v>
      </c>
      <c r="E194" s="45">
        <v>23078</v>
      </c>
      <c r="F194" s="44" t="s">
        <v>85</v>
      </c>
      <c r="G194" s="44" t="s">
        <v>763</v>
      </c>
      <c r="I194" s="44" t="s">
        <v>126</v>
      </c>
      <c r="J194" s="44" t="s">
        <v>353</v>
      </c>
      <c r="R194" s="44">
        <v>42618.421157407407</v>
      </c>
      <c r="S194" s="44">
        <v>42618</v>
      </c>
      <c r="T194" s="46">
        <v>45547.535428240742</v>
      </c>
      <c r="U194" s="44" t="s">
        <v>145</v>
      </c>
      <c r="V194" s="44" t="s">
        <v>354</v>
      </c>
      <c r="W194" s="44" t="s">
        <v>323</v>
      </c>
      <c r="X194" s="44" t="s">
        <v>117</v>
      </c>
      <c r="Y194" s="44">
        <v>0</v>
      </c>
    </row>
    <row r="195" spans="1:25" x14ac:dyDescent="0.25">
      <c r="A195" s="44">
        <v>27156</v>
      </c>
      <c r="B195" s="44" t="s">
        <v>96</v>
      </c>
      <c r="C195" s="44" t="s">
        <v>178</v>
      </c>
      <c r="D195" s="44" t="s">
        <v>205</v>
      </c>
      <c r="E195" s="45">
        <v>27053</v>
      </c>
      <c r="F195" s="44" t="s">
        <v>85</v>
      </c>
      <c r="G195" s="44" t="s">
        <v>764</v>
      </c>
      <c r="I195" s="44" t="s">
        <v>126</v>
      </c>
      <c r="J195" s="44" t="s">
        <v>353</v>
      </c>
      <c r="R195" s="44">
        <v>42618.426145833335</v>
      </c>
      <c r="S195" s="44">
        <v>42618</v>
      </c>
      <c r="T195" s="46">
        <v>45547.53496527778</v>
      </c>
      <c r="U195" s="44" t="s">
        <v>145</v>
      </c>
      <c r="V195" s="44" t="s">
        <v>354</v>
      </c>
      <c r="W195" s="44" t="s">
        <v>323</v>
      </c>
      <c r="X195" s="44" t="s">
        <v>117</v>
      </c>
      <c r="Y195" s="44">
        <v>0</v>
      </c>
    </row>
    <row r="196" spans="1:25" x14ac:dyDescent="0.25">
      <c r="A196" s="44">
        <v>27157</v>
      </c>
      <c r="B196" s="44" t="s">
        <v>765</v>
      </c>
      <c r="C196" s="44" t="s">
        <v>766</v>
      </c>
      <c r="D196" s="44" t="s">
        <v>68</v>
      </c>
      <c r="E196" s="45">
        <v>34966</v>
      </c>
      <c r="F196" s="44" t="s">
        <v>85</v>
      </c>
      <c r="G196" s="44" t="s">
        <v>767</v>
      </c>
      <c r="I196" s="44" t="s">
        <v>126</v>
      </c>
      <c r="J196" s="44" t="s">
        <v>353</v>
      </c>
      <c r="R196" s="44">
        <v>42618.426990740743</v>
      </c>
      <c r="S196" s="44">
        <v>42618</v>
      </c>
      <c r="T196" s="46">
        <v>45555.830833333333</v>
      </c>
      <c r="U196" s="44" t="s">
        <v>140</v>
      </c>
      <c r="V196" s="44" t="s">
        <v>337</v>
      </c>
      <c r="W196" s="44" t="s">
        <v>323</v>
      </c>
      <c r="X196" s="44" t="s">
        <v>117</v>
      </c>
      <c r="Y196" s="44">
        <v>0</v>
      </c>
    </row>
    <row r="197" spans="1:25" x14ac:dyDescent="0.25">
      <c r="A197" s="44">
        <v>27305</v>
      </c>
      <c r="B197" s="44" t="s">
        <v>446</v>
      </c>
      <c r="C197" s="44" t="s">
        <v>447</v>
      </c>
      <c r="D197" s="44" t="s">
        <v>72</v>
      </c>
      <c r="E197" s="45">
        <v>24946</v>
      </c>
      <c r="F197" s="44" t="s">
        <v>85</v>
      </c>
      <c r="G197" s="44" t="s">
        <v>768</v>
      </c>
      <c r="I197" s="44" t="s">
        <v>126</v>
      </c>
      <c r="J197" s="44" t="s">
        <v>353</v>
      </c>
      <c r="R197" s="44">
        <v>42628.370289351849</v>
      </c>
      <c r="S197" s="44">
        <v>42628</v>
      </c>
      <c r="T197" s="46">
        <v>45567.774768518517</v>
      </c>
      <c r="U197" s="44" t="s">
        <v>432</v>
      </c>
      <c r="V197" s="44" t="s">
        <v>354</v>
      </c>
      <c r="W197" s="44" t="s">
        <v>323</v>
      </c>
      <c r="X197" s="44" t="s">
        <v>117</v>
      </c>
      <c r="Y197" s="44">
        <v>0</v>
      </c>
    </row>
    <row r="198" spans="1:25" x14ac:dyDescent="0.25">
      <c r="A198" s="44">
        <v>27508</v>
      </c>
      <c r="B198" s="44" t="s">
        <v>426</v>
      </c>
      <c r="D198" s="44" t="s">
        <v>427</v>
      </c>
      <c r="E198" s="45">
        <v>21172</v>
      </c>
      <c r="F198" s="44" t="s">
        <v>85</v>
      </c>
      <c r="H198" s="44" t="s">
        <v>769</v>
      </c>
      <c r="I198" s="44" t="s">
        <v>770</v>
      </c>
      <c r="J198" s="44" t="s">
        <v>356</v>
      </c>
      <c r="R198" s="44">
        <v>42634.482685185183</v>
      </c>
      <c r="S198" s="44">
        <v>42634</v>
      </c>
      <c r="T198" s="46">
        <v>45574.950555555559</v>
      </c>
      <c r="U198" s="44" t="s">
        <v>422</v>
      </c>
      <c r="V198" s="44" t="s">
        <v>354</v>
      </c>
      <c r="W198" s="44" t="s">
        <v>551</v>
      </c>
      <c r="X198" s="44" t="s">
        <v>677</v>
      </c>
      <c r="Y198" s="44">
        <v>0</v>
      </c>
    </row>
    <row r="199" spans="1:25" x14ac:dyDescent="0.25">
      <c r="A199" s="44">
        <v>27523</v>
      </c>
      <c r="B199" s="44" t="s">
        <v>771</v>
      </c>
      <c r="C199" s="44" t="s">
        <v>15</v>
      </c>
      <c r="D199" s="44" t="s">
        <v>772</v>
      </c>
      <c r="E199" s="45">
        <v>30229</v>
      </c>
      <c r="F199" s="44" t="s">
        <v>85</v>
      </c>
      <c r="G199" s="44" t="s">
        <v>773</v>
      </c>
      <c r="I199" s="44" t="s">
        <v>126</v>
      </c>
      <c r="J199" s="44" t="s">
        <v>353</v>
      </c>
      <c r="R199" s="44">
        <v>42634.82271990741</v>
      </c>
      <c r="S199" s="44">
        <v>42634</v>
      </c>
      <c r="T199" s="46">
        <v>45565.854571759257</v>
      </c>
      <c r="U199" s="44" t="s">
        <v>579</v>
      </c>
      <c r="V199" s="44" t="s">
        <v>354</v>
      </c>
      <c r="W199" s="44" t="s">
        <v>323</v>
      </c>
      <c r="X199" s="44" t="s">
        <v>340</v>
      </c>
      <c r="Y199" s="44">
        <v>0</v>
      </c>
    </row>
    <row r="200" spans="1:25" x14ac:dyDescent="0.25">
      <c r="A200" s="44">
        <v>27524</v>
      </c>
      <c r="B200" s="44" t="s">
        <v>59</v>
      </c>
      <c r="C200" s="44" t="s">
        <v>774</v>
      </c>
      <c r="D200" s="44" t="s">
        <v>20</v>
      </c>
      <c r="E200" s="45">
        <v>33363</v>
      </c>
      <c r="F200" s="44" t="s">
        <v>85</v>
      </c>
      <c r="G200" s="44" t="s">
        <v>775</v>
      </c>
      <c r="I200" s="44" t="s">
        <v>126</v>
      </c>
      <c r="J200" s="44" t="s">
        <v>353</v>
      </c>
      <c r="R200" s="44">
        <v>42634.82471064815</v>
      </c>
      <c r="S200" s="44">
        <v>42634</v>
      </c>
      <c r="T200" s="46">
        <v>45565.856226851851</v>
      </c>
      <c r="U200" s="44" t="s">
        <v>579</v>
      </c>
      <c r="V200" s="44" t="s">
        <v>337</v>
      </c>
      <c r="W200" s="44" t="s">
        <v>323</v>
      </c>
      <c r="X200" s="44" t="s">
        <v>340</v>
      </c>
      <c r="Y200" s="44">
        <v>0</v>
      </c>
    </row>
    <row r="201" spans="1:25" x14ac:dyDescent="0.25">
      <c r="A201" s="44">
        <v>27699</v>
      </c>
      <c r="B201" s="44" t="s">
        <v>10</v>
      </c>
      <c r="C201" s="44" t="s">
        <v>51</v>
      </c>
      <c r="D201" s="44" t="s">
        <v>7</v>
      </c>
      <c r="E201" s="45">
        <v>37764</v>
      </c>
      <c r="F201" s="44" t="s">
        <v>85</v>
      </c>
      <c r="G201" s="44" t="s">
        <v>776</v>
      </c>
      <c r="I201" s="44" t="s">
        <v>126</v>
      </c>
      <c r="J201" s="44" t="s">
        <v>353</v>
      </c>
      <c r="R201" s="44">
        <v>42637.504837962966</v>
      </c>
      <c r="S201" s="44">
        <v>42637</v>
      </c>
      <c r="T201" s="46">
        <v>45540.458668981482</v>
      </c>
      <c r="U201" s="44" t="s">
        <v>140</v>
      </c>
      <c r="V201" s="44" t="s">
        <v>337</v>
      </c>
      <c r="W201" s="44" t="s">
        <v>323</v>
      </c>
      <c r="X201" s="44" t="s">
        <v>118</v>
      </c>
      <c r="Y201" s="44">
        <v>0</v>
      </c>
    </row>
    <row r="202" spans="1:25" x14ac:dyDescent="0.25">
      <c r="A202" s="44">
        <v>27701</v>
      </c>
      <c r="B202" s="44" t="s">
        <v>110</v>
      </c>
      <c r="C202" s="44" t="s">
        <v>18</v>
      </c>
      <c r="D202" s="44" t="s">
        <v>215</v>
      </c>
      <c r="E202" s="45">
        <v>38265</v>
      </c>
      <c r="F202" s="44" t="s">
        <v>85</v>
      </c>
      <c r="G202" s="44" t="s">
        <v>777</v>
      </c>
      <c r="I202" s="44" t="s">
        <v>126</v>
      </c>
      <c r="J202" s="44" t="s">
        <v>353</v>
      </c>
      <c r="R202" s="44">
        <v>42637.509699074071</v>
      </c>
      <c r="S202" s="44">
        <v>42637</v>
      </c>
      <c r="T202" s="46">
        <v>45547.439456018517</v>
      </c>
      <c r="U202" s="44" t="s">
        <v>542</v>
      </c>
      <c r="V202" s="44" t="s">
        <v>388</v>
      </c>
      <c r="W202" s="44" t="s">
        <v>543</v>
      </c>
      <c r="X202" s="44" t="s">
        <v>550</v>
      </c>
      <c r="Y202" s="44">
        <v>0</v>
      </c>
    </row>
    <row r="203" spans="1:25" x14ac:dyDescent="0.25">
      <c r="A203" s="44">
        <v>27701</v>
      </c>
      <c r="B203" s="44" t="s">
        <v>110</v>
      </c>
      <c r="C203" s="44" t="s">
        <v>18</v>
      </c>
      <c r="D203" s="44" t="s">
        <v>215</v>
      </c>
      <c r="E203" s="45">
        <v>38265</v>
      </c>
      <c r="F203" s="44" t="s">
        <v>85</v>
      </c>
      <c r="G203" s="44" t="s">
        <v>777</v>
      </c>
      <c r="I203" s="44" t="s">
        <v>126</v>
      </c>
      <c r="J203" s="44" t="s">
        <v>353</v>
      </c>
      <c r="R203" s="44">
        <v>42637.509699074071</v>
      </c>
      <c r="S203" s="44">
        <v>42637</v>
      </c>
      <c r="T203" s="46">
        <v>45547.535138888888</v>
      </c>
      <c r="U203" s="44" t="s">
        <v>145</v>
      </c>
      <c r="V203" s="44" t="s">
        <v>388</v>
      </c>
      <c r="W203" s="44" t="s">
        <v>323</v>
      </c>
      <c r="X203" s="44" t="s">
        <v>117</v>
      </c>
      <c r="Y203" s="44">
        <v>0</v>
      </c>
    </row>
    <row r="204" spans="1:25" x14ac:dyDescent="0.25">
      <c r="A204" s="44">
        <v>27846</v>
      </c>
      <c r="B204" s="44" t="s">
        <v>778</v>
      </c>
      <c r="D204" s="44" t="s">
        <v>779</v>
      </c>
      <c r="E204" s="45">
        <v>31317</v>
      </c>
      <c r="F204" s="44" t="s">
        <v>86</v>
      </c>
      <c r="H204" s="44" t="s">
        <v>780</v>
      </c>
      <c r="I204" s="44" t="s">
        <v>781</v>
      </c>
      <c r="J204" s="44" t="s">
        <v>356</v>
      </c>
      <c r="R204" s="44">
        <v>42640.913831018515</v>
      </c>
      <c r="S204" s="44">
        <v>42640</v>
      </c>
      <c r="T204" s="46">
        <v>45557.640219907407</v>
      </c>
      <c r="U204" s="44" t="s">
        <v>135</v>
      </c>
      <c r="V204" s="44" t="s">
        <v>354</v>
      </c>
      <c r="W204" s="44" t="s">
        <v>323</v>
      </c>
      <c r="X204" s="44" t="s">
        <v>118</v>
      </c>
      <c r="Y204" s="44">
        <v>0</v>
      </c>
    </row>
    <row r="205" spans="1:25" x14ac:dyDescent="0.25">
      <c r="A205" s="44">
        <v>27948</v>
      </c>
      <c r="B205" s="44" t="s">
        <v>10</v>
      </c>
      <c r="C205" s="44" t="s">
        <v>10</v>
      </c>
      <c r="D205" s="44" t="s">
        <v>70</v>
      </c>
      <c r="E205" s="45">
        <v>37301</v>
      </c>
      <c r="F205" s="44" t="s">
        <v>85</v>
      </c>
      <c r="G205" s="44" t="s">
        <v>782</v>
      </c>
      <c r="I205" s="44" t="s">
        <v>126</v>
      </c>
      <c r="J205" s="44" t="s">
        <v>353</v>
      </c>
      <c r="R205" s="44">
        <v>42644.555358796293</v>
      </c>
      <c r="S205" s="44">
        <v>42644</v>
      </c>
      <c r="T205" s="46">
        <v>45551.562465277777</v>
      </c>
      <c r="U205" s="44" t="s">
        <v>542</v>
      </c>
      <c r="V205" s="44" t="s">
        <v>337</v>
      </c>
      <c r="W205" s="44" t="s">
        <v>543</v>
      </c>
      <c r="X205" s="44" t="s">
        <v>550</v>
      </c>
      <c r="Y205" s="44">
        <v>0</v>
      </c>
    </row>
    <row r="206" spans="1:25" x14ac:dyDescent="0.25">
      <c r="A206" s="44">
        <v>28474</v>
      </c>
      <c r="B206" s="44" t="s">
        <v>783</v>
      </c>
      <c r="C206" s="44" t="s">
        <v>143</v>
      </c>
      <c r="D206" s="44" t="s">
        <v>37</v>
      </c>
      <c r="E206" s="45">
        <v>27636</v>
      </c>
      <c r="F206" s="44" t="s">
        <v>85</v>
      </c>
      <c r="G206" s="44" t="s">
        <v>784</v>
      </c>
      <c r="I206" s="44" t="s">
        <v>126</v>
      </c>
      <c r="J206" s="44" t="s">
        <v>353</v>
      </c>
      <c r="R206" s="44">
        <v>42682.614444444444</v>
      </c>
      <c r="S206" s="44">
        <v>42682</v>
      </c>
      <c r="T206" s="46">
        <v>45556.888622685183</v>
      </c>
      <c r="U206" s="44" t="s">
        <v>235</v>
      </c>
      <c r="V206" s="44" t="s">
        <v>354</v>
      </c>
      <c r="W206" s="44" t="s">
        <v>323</v>
      </c>
      <c r="X206" s="44" t="s">
        <v>121</v>
      </c>
      <c r="Y206" s="44">
        <v>0</v>
      </c>
    </row>
    <row r="207" spans="1:25" x14ac:dyDescent="0.25">
      <c r="A207" s="44">
        <v>29064</v>
      </c>
      <c r="B207" s="44" t="s">
        <v>240</v>
      </c>
      <c r="C207" s="44" t="s">
        <v>16</v>
      </c>
      <c r="D207" s="44" t="s">
        <v>94</v>
      </c>
      <c r="E207" s="45">
        <v>38286</v>
      </c>
      <c r="F207" s="44" t="s">
        <v>85</v>
      </c>
      <c r="G207" s="44" t="s">
        <v>785</v>
      </c>
      <c r="I207" s="44" t="s">
        <v>126</v>
      </c>
      <c r="J207" s="44" t="s">
        <v>353</v>
      </c>
      <c r="R207" s="44">
        <v>42795.512800925928</v>
      </c>
      <c r="S207" s="44">
        <v>42795</v>
      </c>
      <c r="T207" s="46">
        <v>45553.461331018516</v>
      </c>
      <c r="U207" s="44" t="s">
        <v>542</v>
      </c>
      <c r="V207" s="44" t="s">
        <v>388</v>
      </c>
      <c r="W207" s="44" t="s">
        <v>543</v>
      </c>
      <c r="X207" s="44" t="s">
        <v>550</v>
      </c>
      <c r="Y207" s="44">
        <v>0</v>
      </c>
    </row>
    <row r="208" spans="1:25" x14ac:dyDescent="0.25">
      <c r="A208" s="44">
        <v>29374</v>
      </c>
      <c r="B208" s="44" t="s">
        <v>786</v>
      </c>
      <c r="C208" s="44" t="s">
        <v>787</v>
      </c>
      <c r="D208" s="44" t="s">
        <v>13</v>
      </c>
      <c r="E208" s="45">
        <v>37207</v>
      </c>
      <c r="F208" s="44" t="s">
        <v>85</v>
      </c>
      <c r="G208" s="44" t="s">
        <v>788</v>
      </c>
      <c r="I208" s="44" t="s">
        <v>126</v>
      </c>
      <c r="J208" s="44" t="s">
        <v>353</v>
      </c>
      <c r="R208" s="44">
        <v>42987.450254629628</v>
      </c>
      <c r="S208" s="44">
        <v>42987</v>
      </c>
      <c r="T208" s="46">
        <v>45538.587002314816</v>
      </c>
      <c r="U208" s="44" t="s">
        <v>180</v>
      </c>
      <c r="V208" s="44" t="s">
        <v>337</v>
      </c>
      <c r="W208" s="44" t="s">
        <v>323</v>
      </c>
      <c r="X208" s="44" t="s">
        <v>121</v>
      </c>
      <c r="Y208" s="44">
        <v>0</v>
      </c>
    </row>
    <row r="209" spans="1:25" x14ac:dyDescent="0.25">
      <c r="A209" s="44">
        <v>29375</v>
      </c>
      <c r="B209" s="44" t="s">
        <v>364</v>
      </c>
      <c r="C209" s="44" t="s">
        <v>365</v>
      </c>
      <c r="D209" s="44" t="s">
        <v>177</v>
      </c>
      <c r="E209" s="45">
        <v>20887</v>
      </c>
      <c r="F209" s="44" t="s">
        <v>85</v>
      </c>
      <c r="G209" s="44" t="s">
        <v>789</v>
      </c>
      <c r="I209" s="44" t="s">
        <v>126</v>
      </c>
      <c r="J209" s="44" t="s">
        <v>353</v>
      </c>
      <c r="R209" s="46">
        <v>42987.456273148149</v>
      </c>
      <c r="S209" s="45">
        <v>42987</v>
      </c>
      <c r="T209" s="46">
        <v>45538.55773148148</v>
      </c>
      <c r="U209" s="44" t="s">
        <v>180</v>
      </c>
      <c r="V209" s="44" t="s">
        <v>354</v>
      </c>
      <c r="W209" s="44" t="s">
        <v>323</v>
      </c>
      <c r="X209" s="44" t="s">
        <v>340</v>
      </c>
      <c r="Y209" s="44">
        <v>0</v>
      </c>
    </row>
    <row r="210" spans="1:25" x14ac:dyDescent="0.25">
      <c r="A210" s="44">
        <v>29390</v>
      </c>
      <c r="B210" s="44" t="s">
        <v>239</v>
      </c>
      <c r="C210" s="44" t="s">
        <v>42</v>
      </c>
      <c r="D210" s="44" t="s">
        <v>9</v>
      </c>
      <c r="E210" s="45">
        <v>35973</v>
      </c>
      <c r="F210" s="44" t="s">
        <v>85</v>
      </c>
      <c r="G210" s="44" t="s">
        <v>790</v>
      </c>
      <c r="I210" s="44" t="s">
        <v>126</v>
      </c>
      <c r="J210" s="44" t="s">
        <v>353</v>
      </c>
      <c r="R210" s="46">
        <v>42988.882118055553</v>
      </c>
      <c r="S210" s="45">
        <v>42988</v>
      </c>
      <c r="T210" s="46">
        <v>45540.715694444443</v>
      </c>
      <c r="U210" s="44" t="s">
        <v>343</v>
      </c>
      <c r="V210" s="44" t="s">
        <v>337</v>
      </c>
      <c r="W210" s="44" t="s">
        <v>323</v>
      </c>
      <c r="X210" s="44" t="s">
        <v>340</v>
      </c>
      <c r="Y210" s="44">
        <v>0</v>
      </c>
    </row>
    <row r="211" spans="1:25" x14ac:dyDescent="0.25">
      <c r="A211" s="44">
        <v>29432</v>
      </c>
      <c r="B211" s="44" t="s">
        <v>56</v>
      </c>
      <c r="C211" s="44" t="s">
        <v>43</v>
      </c>
      <c r="D211" s="44" t="s">
        <v>30</v>
      </c>
      <c r="E211" s="45">
        <v>25257</v>
      </c>
      <c r="F211" s="44" t="s">
        <v>85</v>
      </c>
      <c r="G211" s="44" t="s">
        <v>791</v>
      </c>
      <c r="I211" s="44" t="s">
        <v>126</v>
      </c>
      <c r="J211" s="44" t="s">
        <v>353</v>
      </c>
      <c r="R211" s="46">
        <v>42990.494756944441</v>
      </c>
      <c r="S211" s="45">
        <v>42990</v>
      </c>
      <c r="T211" s="46">
        <v>45555.766261574077</v>
      </c>
      <c r="U211" s="44" t="s">
        <v>140</v>
      </c>
      <c r="V211" s="44" t="s">
        <v>354</v>
      </c>
      <c r="W211" s="44" t="s">
        <v>323</v>
      </c>
      <c r="X211" s="44" t="s">
        <v>117</v>
      </c>
      <c r="Y211" s="44">
        <v>0</v>
      </c>
    </row>
    <row r="212" spans="1:25" x14ac:dyDescent="0.25">
      <c r="A212" s="44">
        <v>29432</v>
      </c>
      <c r="B212" s="44" t="s">
        <v>56</v>
      </c>
      <c r="C212" s="44" t="s">
        <v>43</v>
      </c>
      <c r="D212" s="44" t="s">
        <v>30</v>
      </c>
      <c r="E212" s="45">
        <v>25257</v>
      </c>
      <c r="F212" s="44" t="s">
        <v>85</v>
      </c>
      <c r="G212" s="44" t="s">
        <v>791</v>
      </c>
      <c r="I212" s="44" t="s">
        <v>126</v>
      </c>
      <c r="J212" s="44" t="s">
        <v>353</v>
      </c>
      <c r="R212" s="46">
        <v>42990.494756944441</v>
      </c>
      <c r="S212" s="45">
        <v>42990</v>
      </c>
      <c r="T212" s="46">
        <v>45557.645266203705</v>
      </c>
      <c r="U212" s="44" t="s">
        <v>135</v>
      </c>
      <c r="V212" s="44" t="s">
        <v>354</v>
      </c>
      <c r="W212" s="44" t="s">
        <v>551</v>
      </c>
      <c r="X212" s="44" t="s">
        <v>552</v>
      </c>
      <c r="Y212" s="44">
        <v>0</v>
      </c>
    </row>
    <row r="213" spans="1:25" x14ac:dyDescent="0.25">
      <c r="A213" s="44">
        <v>29530</v>
      </c>
      <c r="B213" s="44" t="s">
        <v>27</v>
      </c>
      <c r="C213" s="44" t="s">
        <v>792</v>
      </c>
      <c r="D213" s="44" t="s">
        <v>53</v>
      </c>
      <c r="E213" s="45">
        <v>24141</v>
      </c>
      <c r="F213" s="44" t="s">
        <v>85</v>
      </c>
      <c r="G213" s="44" t="s">
        <v>793</v>
      </c>
      <c r="I213" s="44" t="s">
        <v>126</v>
      </c>
      <c r="J213" s="44" t="s">
        <v>353</v>
      </c>
      <c r="R213" s="46">
        <v>42993.932974537034</v>
      </c>
      <c r="S213" s="45">
        <v>42993</v>
      </c>
      <c r="T213" s="46">
        <v>45556.887083333335</v>
      </c>
      <c r="U213" s="44" t="s">
        <v>235</v>
      </c>
      <c r="V213" s="44" t="s">
        <v>354</v>
      </c>
      <c r="W213" s="44" t="s">
        <v>323</v>
      </c>
      <c r="X213" s="44" t="s">
        <v>121</v>
      </c>
      <c r="Y213" s="44">
        <v>0</v>
      </c>
    </row>
    <row r="214" spans="1:25" x14ac:dyDescent="0.25">
      <c r="A214" s="44">
        <v>29618</v>
      </c>
      <c r="B214" s="44" t="s">
        <v>366</v>
      </c>
      <c r="C214" s="44" t="s">
        <v>59</v>
      </c>
      <c r="D214" s="44" t="s">
        <v>298</v>
      </c>
      <c r="E214" s="45">
        <v>37531</v>
      </c>
      <c r="F214" s="44" t="s">
        <v>86</v>
      </c>
      <c r="G214" s="44" t="s">
        <v>794</v>
      </c>
      <c r="I214" s="44" t="s">
        <v>126</v>
      </c>
      <c r="J214" s="44" t="s">
        <v>353</v>
      </c>
      <c r="R214" s="46">
        <v>42996.840960648151</v>
      </c>
      <c r="S214" s="45">
        <v>42996</v>
      </c>
      <c r="T214" s="46">
        <v>45553.466724537036</v>
      </c>
      <c r="U214" s="44" t="s">
        <v>542</v>
      </c>
      <c r="V214" s="44" t="s">
        <v>337</v>
      </c>
      <c r="W214" s="44" t="s">
        <v>543</v>
      </c>
      <c r="X214" s="44" t="s">
        <v>550</v>
      </c>
      <c r="Y214" s="44">
        <v>0</v>
      </c>
    </row>
    <row r="215" spans="1:25" x14ac:dyDescent="0.25">
      <c r="A215" s="44">
        <v>29618</v>
      </c>
      <c r="B215" s="44" t="s">
        <v>366</v>
      </c>
      <c r="C215" s="44" t="s">
        <v>59</v>
      </c>
      <c r="D215" s="44" t="s">
        <v>298</v>
      </c>
      <c r="E215" s="45">
        <v>37531</v>
      </c>
      <c r="F215" s="44" t="s">
        <v>86</v>
      </c>
      <c r="G215" s="44" t="s">
        <v>794</v>
      </c>
      <c r="I215" s="44" t="s">
        <v>126</v>
      </c>
      <c r="J215" s="44" t="s">
        <v>353</v>
      </c>
      <c r="R215" s="46">
        <v>42996.840960648151</v>
      </c>
      <c r="S215" s="45">
        <v>42996</v>
      </c>
      <c r="T215" s="46">
        <v>45547.783275462964</v>
      </c>
      <c r="U215" s="44" t="s">
        <v>261</v>
      </c>
      <c r="V215" s="44" t="s">
        <v>337</v>
      </c>
      <c r="W215" s="44" t="s">
        <v>323</v>
      </c>
      <c r="X215" s="44" t="s">
        <v>117</v>
      </c>
      <c r="Y215" s="44">
        <v>0</v>
      </c>
    </row>
    <row r="216" spans="1:25" x14ac:dyDescent="0.25">
      <c r="A216" s="44">
        <v>29623</v>
      </c>
      <c r="B216" s="44" t="s">
        <v>40</v>
      </c>
      <c r="C216" s="44" t="s">
        <v>795</v>
      </c>
      <c r="D216" s="44" t="s">
        <v>796</v>
      </c>
      <c r="E216" s="45">
        <v>38505</v>
      </c>
      <c r="F216" s="44" t="s">
        <v>85</v>
      </c>
      <c r="G216" s="44" t="s">
        <v>797</v>
      </c>
      <c r="I216" s="44" t="s">
        <v>126</v>
      </c>
      <c r="J216" s="44" t="s">
        <v>353</v>
      </c>
      <c r="R216" s="46">
        <v>42996.984259259261</v>
      </c>
      <c r="S216" s="45">
        <v>42996</v>
      </c>
      <c r="T216" s="46">
        <v>45555.826678240737</v>
      </c>
      <c r="U216" s="44" t="s">
        <v>140</v>
      </c>
      <c r="V216" s="44" t="s">
        <v>388</v>
      </c>
      <c r="W216" s="44" t="s">
        <v>323</v>
      </c>
      <c r="X216" s="44" t="s">
        <v>118</v>
      </c>
      <c r="Y216" s="44">
        <v>0</v>
      </c>
    </row>
    <row r="217" spans="1:25" x14ac:dyDescent="0.25">
      <c r="A217" s="44">
        <v>29743</v>
      </c>
      <c r="B217" s="44" t="s">
        <v>798</v>
      </c>
      <c r="C217" s="44" t="s">
        <v>799</v>
      </c>
      <c r="D217" s="44" t="s">
        <v>36</v>
      </c>
      <c r="E217" s="45">
        <v>20187</v>
      </c>
      <c r="F217" s="44" t="s">
        <v>85</v>
      </c>
      <c r="G217" s="44" t="s">
        <v>800</v>
      </c>
      <c r="I217" s="44" t="s">
        <v>126</v>
      </c>
      <c r="J217" s="44" t="s">
        <v>353</v>
      </c>
      <c r="R217" s="46">
        <v>42999.677858796298</v>
      </c>
      <c r="S217" s="45">
        <v>42999</v>
      </c>
      <c r="T217" s="46">
        <v>45556.885277777779</v>
      </c>
      <c r="U217" s="44" t="s">
        <v>235</v>
      </c>
      <c r="V217" s="44" t="s">
        <v>354</v>
      </c>
      <c r="W217" s="44" t="s">
        <v>323</v>
      </c>
      <c r="X217" s="44" t="s">
        <v>121</v>
      </c>
      <c r="Y217" s="44">
        <v>0</v>
      </c>
    </row>
    <row r="218" spans="1:25" x14ac:dyDescent="0.25">
      <c r="A218" s="44">
        <v>29863</v>
      </c>
      <c r="B218" s="44" t="s">
        <v>238</v>
      </c>
      <c r="C218" s="44" t="s">
        <v>59</v>
      </c>
      <c r="D218" s="44" t="s">
        <v>71</v>
      </c>
      <c r="E218" s="45">
        <v>37411</v>
      </c>
      <c r="F218" s="44" t="s">
        <v>85</v>
      </c>
      <c r="G218" s="44" t="s">
        <v>801</v>
      </c>
      <c r="I218" s="44" t="s">
        <v>126</v>
      </c>
      <c r="J218" s="44" t="s">
        <v>353</v>
      </c>
      <c r="R218" s="46">
        <v>43000.967083333337</v>
      </c>
      <c r="S218" s="45">
        <v>43000</v>
      </c>
      <c r="T218" s="46">
        <v>45546.025451388887</v>
      </c>
      <c r="U218" s="44" t="s">
        <v>168</v>
      </c>
      <c r="V218" s="44" t="s">
        <v>337</v>
      </c>
      <c r="W218" s="44" t="s">
        <v>323</v>
      </c>
      <c r="X218" s="44" t="s">
        <v>118</v>
      </c>
      <c r="Y218" s="44">
        <v>0</v>
      </c>
    </row>
    <row r="219" spans="1:25" x14ac:dyDescent="0.25">
      <c r="A219" s="44">
        <v>29901</v>
      </c>
      <c r="B219" s="44" t="s">
        <v>11</v>
      </c>
      <c r="C219" s="44" t="s">
        <v>14</v>
      </c>
      <c r="D219" s="44" t="s">
        <v>49</v>
      </c>
      <c r="E219" s="45">
        <v>34132</v>
      </c>
      <c r="F219" s="44" t="s">
        <v>85</v>
      </c>
      <c r="G219" s="44" t="s">
        <v>802</v>
      </c>
      <c r="I219" s="44" t="s">
        <v>126</v>
      </c>
      <c r="J219" s="44" t="s">
        <v>353</v>
      </c>
      <c r="R219" s="46">
        <v>43002.690740740742</v>
      </c>
      <c r="S219" s="45">
        <v>43002</v>
      </c>
      <c r="T219" s="46">
        <v>45546.033009259256</v>
      </c>
      <c r="U219" s="44" t="s">
        <v>168</v>
      </c>
      <c r="V219" s="44" t="s">
        <v>337</v>
      </c>
      <c r="W219" s="44" t="s">
        <v>323</v>
      </c>
      <c r="X219" s="44" t="s">
        <v>121</v>
      </c>
      <c r="Y219" s="44">
        <v>0</v>
      </c>
    </row>
    <row r="220" spans="1:25" x14ac:dyDescent="0.25">
      <c r="A220" s="44">
        <v>30070</v>
      </c>
      <c r="B220" s="44" t="s">
        <v>221</v>
      </c>
      <c r="C220" s="44" t="s">
        <v>42</v>
      </c>
      <c r="D220" s="44" t="s">
        <v>74</v>
      </c>
      <c r="E220" s="45">
        <v>39306</v>
      </c>
      <c r="F220" s="44" t="s">
        <v>85</v>
      </c>
      <c r="G220" s="44" t="s">
        <v>803</v>
      </c>
      <c r="I220" s="44" t="s">
        <v>126</v>
      </c>
      <c r="J220" s="44" t="s">
        <v>353</v>
      </c>
      <c r="R220" s="46">
        <v>43010.511296296296</v>
      </c>
      <c r="S220" s="45">
        <v>43010</v>
      </c>
      <c r="T220" s="46">
        <v>45540.434999999998</v>
      </c>
      <c r="U220" s="44" t="s">
        <v>200</v>
      </c>
      <c r="V220" s="44" t="s">
        <v>336</v>
      </c>
      <c r="W220" s="44" t="s">
        <v>323</v>
      </c>
      <c r="X220" s="44" t="s">
        <v>118</v>
      </c>
      <c r="Y220" s="44">
        <v>0</v>
      </c>
    </row>
    <row r="221" spans="1:25" x14ac:dyDescent="0.25">
      <c r="A221" s="44">
        <v>30098</v>
      </c>
      <c r="B221" s="44" t="s">
        <v>452</v>
      </c>
      <c r="C221" s="44" t="s">
        <v>52</v>
      </c>
      <c r="D221" s="44" t="s">
        <v>453</v>
      </c>
      <c r="E221" s="45">
        <v>39181</v>
      </c>
      <c r="F221" s="44" t="s">
        <v>85</v>
      </c>
      <c r="G221" s="44" t="s">
        <v>804</v>
      </c>
      <c r="I221" s="44" t="s">
        <v>126</v>
      </c>
      <c r="J221" s="44" t="s">
        <v>353</v>
      </c>
      <c r="R221" s="46">
        <v>43011.658842592595</v>
      </c>
      <c r="S221" s="45">
        <v>43011</v>
      </c>
      <c r="T221" s="46">
        <v>45560.036296296297</v>
      </c>
      <c r="U221" s="44" t="s">
        <v>438</v>
      </c>
      <c r="V221" s="44" t="s">
        <v>336</v>
      </c>
      <c r="W221" s="44" t="s">
        <v>323</v>
      </c>
      <c r="X221" s="44" t="s">
        <v>340</v>
      </c>
      <c r="Y221" s="44">
        <v>0</v>
      </c>
    </row>
    <row r="222" spans="1:25" x14ac:dyDescent="0.25">
      <c r="A222" s="44">
        <v>30900</v>
      </c>
      <c r="B222" s="44" t="s">
        <v>56</v>
      </c>
      <c r="C222" s="44" t="s">
        <v>96</v>
      </c>
      <c r="D222" s="44" t="s">
        <v>100</v>
      </c>
      <c r="E222" s="45">
        <v>39972</v>
      </c>
      <c r="F222" s="44" t="s">
        <v>86</v>
      </c>
      <c r="G222" s="44" t="s">
        <v>805</v>
      </c>
      <c r="I222" s="44" t="s">
        <v>126</v>
      </c>
      <c r="J222" s="44" t="s">
        <v>353</v>
      </c>
      <c r="R222" s="46">
        <v>43119.513194444444</v>
      </c>
      <c r="S222" s="45">
        <v>43119</v>
      </c>
      <c r="T222" s="46">
        <v>45540.461446759262</v>
      </c>
      <c r="U222" s="44" t="s">
        <v>135</v>
      </c>
      <c r="V222" s="44" t="s">
        <v>697</v>
      </c>
      <c r="W222" s="44" t="s">
        <v>323</v>
      </c>
      <c r="X222" s="44" t="s">
        <v>118</v>
      </c>
      <c r="Y222" s="44">
        <v>0</v>
      </c>
    </row>
    <row r="223" spans="1:25" x14ac:dyDescent="0.25">
      <c r="A223" s="44">
        <v>30901</v>
      </c>
      <c r="B223" s="44" t="s">
        <v>56</v>
      </c>
      <c r="C223" s="44" t="s">
        <v>96</v>
      </c>
      <c r="D223" s="44" t="s">
        <v>146</v>
      </c>
      <c r="E223" s="45">
        <v>40637</v>
      </c>
      <c r="F223" s="44" t="s">
        <v>85</v>
      </c>
      <c r="G223" s="44" t="s">
        <v>806</v>
      </c>
      <c r="I223" s="44" t="s">
        <v>126</v>
      </c>
      <c r="J223" s="44" t="s">
        <v>353</v>
      </c>
      <c r="R223" s="46">
        <v>43119.513784722221</v>
      </c>
      <c r="S223" s="45">
        <v>43119</v>
      </c>
      <c r="T223" s="46">
        <v>45540.458958333336</v>
      </c>
      <c r="U223" s="44" t="s">
        <v>140</v>
      </c>
      <c r="V223" s="44" t="s">
        <v>335</v>
      </c>
      <c r="W223" s="44" t="s">
        <v>323</v>
      </c>
      <c r="X223" s="44" t="s">
        <v>118</v>
      </c>
      <c r="Y223" s="44">
        <v>0</v>
      </c>
    </row>
    <row r="224" spans="1:25" x14ac:dyDescent="0.25">
      <c r="A224" s="44">
        <v>30916</v>
      </c>
      <c r="B224" s="44" t="s">
        <v>232</v>
      </c>
      <c r="C224" s="44" t="s">
        <v>233</v>
      </c>
      <c r="D224" s="44" t="s">
        <v>57</v>
      </c>
      <c r="E224" s="45">
        <v>23430</v>
      </c>
      <c r="F224" s="44" t="s">
        <v>85</v>
      </c>
      <c r="G224" s="44" t="s">
        <v>807</v>
      </c>
      <c r="I224" s="44" t="s">
        <v>126</v>
      </c>
      <c r="J224" s="44" t="s">
        <v>353</v>
      </c>
      <c r="R224" s="46">
        <v>43122.530081018522</v>
      </c>
      <c r="S224" s="45">
        <v>43122</v>
      </c>
      <c r="T224" s="46">
        <v>45555.792048611111</v>
      </c>
      <c r="U224" s="44" t="s">
        <v>140</v>
      </c>
      <c r="V224" s="44" t="s">
        <v>354</v>
      </c>
      <c r="W224" s="44" t="s">
        <v>323</v>
      </c>
      <c r="X224" s="44" t="s">
        <v>117</v>
      </c>
      <c r="Y224" s="44">
        <v>0</v>
      </c>
    </row>
    <row r="225" spans="1:25" x14ac:dyDescent="0.25">
      <c r="A225" s="44">
        <v>30917</v>
      </c>
      <c r="B225" s="44" t="s">
        <v>231</v>
      </c>
      <c r="C225" s="44" t="s">
        <v>170</v>
      </c>
      <c r="D225" s="44" t="s">
        <v>23</v>
      </c>
      <c r="E225" s="45">
        <v>31389</v>
      </c>
      <c r="F225" s="44" t="s">
        <v>85</v>
      </c>
      <c r="G225" s="44" t="s">
        <v>808</v>
      </c>
      <c r="I225" s="44" t="s">
        <v>126</v>
      </c>
      <c r="J225" s="44" t="s">
        <v>353</v>
      </c>
      <c r="R225" s="46">
        <v>43122.530844907407</v>
      </c>
      <c r="S225" s="45">
        <v>43122</v>
      </c>
      <c r="T225" s="46">
        <v>45547.535636574074</v>
      </c>
      <c r="U225" s="44" t="s">
        <v>145</v>
      </c>
      <c r="V225" s="44" t="s">
        <v>354</v>
      </c>
      <c r="W225" s="44" t="s">
        <v>323</v>
      </c>
      <c r="X225" s="44" t="s">
        <v>117</v>
      </c>
      <c r="Y225" s="44">
        <v>0</v>
      </c>
    </row>
    <row r="226" spans="1:25" x14ac:dyDescent="0.25">
      <c r="A226" s="44">
        <v>30918</v>
      </c>
      <c r="B226" s="44" t="s">
        <v>228</v>
      </c>
      <c r="C226" s="44" t="s">
        <v>229</v>
      </c>
      <c r="D226" s="44" t="s">
        <v>230</v>
      </c>
      <c r="E226" s="45">
        <v>26802</v>
      </c>
      <c r="F226" s="44" t="s">
        <v>85</v>
      </c>
      <c r="G226" s="44" t="s">
        <v>809</v>
      </c>
      <c r="I226" s="44" t="s">
        <v>126</v>
      </c>
      <c r="J226" s="44" t="s">
        <v>353</v>
      </c>
      <c r="R226" s="46">
        <v>43122.531585648147</v>
      </c>
      <c r="S226" s="45">
        <v>43122</v>
      </c>
      <c r="T226" s="46">
        <v>45547.535879629628</v>
      </c>
      <c r="U226" s="44" t="s">
        <v>145</v>
      </c>
      <c r="V226" s="44" t="s">
        <v>354</v>
      </c>
      <c r="W226" s="44" t="s">
        <v>323</v>
      </c>
      <c r="X226" s="44" t="s">
        <v>117</v>
      </c>
      <c r="Y226" s="44">
        <v>0</v>
      </c>
    </row>
    <row r="227" spans="1:25" x14ac:dyDescent="0.25">
      <c r="A227" s="44">
        <v>31060</v>
      </c>
      <c r="B227" s="44" t="s">
        <v>810</v>
      </c>
      <c r="C227" s="44" t="s">
        <v>746</v>
      </c>
      <c r="D227" s="44" t="s">
        <v>811</v>
      </c>
      <c r="E227" s="45">
        <v>25441</v>
      </c>
      <c r="F227" s="44" t="s">
        <v>85</v>
      </c>
      <c r="G227" s="44" t="s">
        <v>812</v>
      </c>
      <c r="I227" s="44" t="s">
        <v>126</v>
      </c>
      <c r="J227" s="44" t="s">
        <v>353</v>
      </c>
      <c r="R227" s="46">
        <v>43160.885266203702</v>
      </c>
      <c r="S227" s="45">
        <v>43160</v>
      </c>
      <c r="T227" s="46">
        <v>45561.572199074071</v>
      </c>
      <c r="U227" s="44" t="s">
        <v>561</v>
      </c>
      <c r="V227" s="44" t="s">
        <v>354</v>
      </c>
      <c r="W227" s="44" t="s">
        <v>323</v>
      </c>
      <c r="X227" s="44" t="s">
        <v>340</v>
      </c>
      <c r="Y227" s="44">
        <v>0</v>
      </c>
    </row>
    <row r="228" spans="1:25" x14ac:dyDescent="0.25">
      <c r="A228" s="44">
        <v>31061</v>
      </c>
      <c r="B228" s="44" t="s">
        <v>170</v>
      </c>
      <c r="C228" s="44" t="s">
        <v>367</v>
      </c>
      <c r="D228" s="44" t="s">
        <v>317</v>
      </c>
      <c r="E228" s="45">
        <v>18555</v>
      </c>
      <c r="F228" s="44" t="s">
        <v>85</v>
      </c>
      <c r="G228" s="44" t="s">
        <v>813</v>
      </c>
      <c r="I228" s="44" t="s">
        <v>126</v>
      </c>
      <c r="J228" s="44" t="s">
        <v>353</v>
      </c>
      <c r="R228" s="46">
        <v>43160.890416666669</v>
      </c>
      <c r="S228" s="45">
        <v>43160</v>
      </c>
      <c r="T228" s="46">
        <v>45562.482071759259</v>
      </c>
      <c r="U228" s="44" t="s">
        <v>561</v>
      </c>
      <c r="V228" s="44" t="s">
        <v>354</v>
      </c>
      <c r="W228" s="44" t="s">
        <v>323</v>
      </c>
      <c r="X228" s="44" t="s">
        <v>340</v>
      </c>
      <c r="Y228" s="44">
        <v>0</v>
      </c>
    </row>
    <row r="229" spans="1:25" x14ac:dyDescent="0.25">
      <c r="A229" s="44">
        <v>31080</v>
      </c>
      <c r="B229" s="44" t="s">
        <v>80</v>
      </c>
      <c r="C229" s="44" t="s">
        <v>455</v>
      </c>
      <c r="D229" s="44" t="s">
        <v>38</v>
      </c>
      <c r="E229" s="45">
        <v>21639</v>
      </c>
      <c r="F229" s="44" t="s">
        <v>85</v>
      </c>
      <c r="G229" s="44" t="s">
        <v>814</v>
      </c>
      <c r="I229" s="44" t="s">
        <v>126</v>
      </c>
      <c r="J229" s="44" t="s">
        <v>353</v>
      </c>
      <c r="R229" s="46">
        <v>43165.512442129628</v>
      </c>
      <c r="S229" s="45">
        <v>43165</v>
      </c>
      <c r="T229" s="46">
        <v>45565.677060185182</v>
      </c>
      <c r="U229" s="44" t="s">
        <v>561</v>
      </c>
      <c r="V229" s="44" t="s">
        <v>354</v>
      </c>
      <c r="W229" s="44" t="s">
        <v>323</v>
      </c>
      <c r="X229" s="44" t="s">
        <v>340</v>
      </c>
      <c r="Y229" s="44">
        <v>0</v>
      </c>
    </row>
    <row r="230" spans="1:25" x14ac:dyDescent="0.25">
      <c r="A230" s="44">
        <v>31081</v>
      </c>
      <c r="B230" s="44" t="s">
        <v>17</v>
      </c>
      <c r="C230" s="44" t="s">
        <v>31</v>
      </c>
      <c r="D230" s="44" t="s">
        <v>320</v>
      </c>
      <c r="E230" s="45">
        <v>19956</v>
      </c>
      <c r="F230" s="44" t="s">
        <v>85</v>
      </c>
      <c r="G230" s="44" t="s">
        <v>815</v>
      </c>
      <c r="I230" s="44" t="s">
        <v>126</v>
      </c>
      <c r="J230" s="44" t="s">
        <v>353</v>
      </c>
      <c r="R230" s="46">
        <v>43165.517002314817</v>
      </c>
      <c r="S230" s="45">
        <v>43165</v>
      </c>
      <c r="T230" s="46">
        <v>45542.800046296295</v>
      </c>
      <c r="U230" s="44" t="s">
        <v>278</v>
      </c>
      <c r="V230" s="44" t="s">
        <v>354</v>
      </c>
      <c r="W230" s="44" t="s">
        <v>323</v>
      </c>
      <c r="X230" s="44" t="s">
        <v>340</v>
      </c>
      <c r="Y230" s="44">
        <v>0</v>
      </c>
    </row>
    <row r="231" spans="1:25" x14ac:dyDescent="0.25">
      <c r="A231" s="44">
        <v>31189</v>
      </c>
      <c r="B231" s="44" t="s">
        <v>33</v>
      </c>
      <c r="C231" s="44" t="s">
        <v>10</v>
      </c>
      <c r="D231" s="44" t="s">
        <v>456</v>
      </c>
      <c r="E231" s="45">
        <v>26241</v>
      </c>
      <c r="F231" s="44" t="s">
        <v>85</v>
      </c>
      <c r="G231" s="44" t="s">
        <v>816</v>
      </c>
      <c r="I231" s="44" t="s">
        <v>126</v>
      </c>
      <c r="J231" s="44" t="s">
        <v>353</v>
      </c>
      <c r="R231" s="46">
        <v>43222.350578703707</v>
      </c>
      <c r="S231" s="45">
        <v>43222</v>
      </c>
      <c r="T231" s="46">
        <v>45565.531261574077</v>
      </c>
      <c r="U231" s="44" t="s">
        <v>454</v>
      </c>
      <c r="V231" s="44" t="s">
        <v>354</v>
      </c>
      <c r="W231" s="44" t="s">
        <v>323</v>
      </c>
      <c r="X231" s="44" t="s">
        <v>117</v>
      </c>
      <c r="Y231" s="44">
        <v>0</v>
      </c>
    </row>
    <row r="232" spans="1:25" x14ac:dyDescent="0.25">
      <c r="A232" s="44">
        <v>31199</v>
      </c>
      <c r="B232" s="44" t="s">
        <v>817</v>
      </c>
      <c r="C232" s="44" t="s">
        <v>59</v>
      </c>
      <c r="D232" s="44" t="s">
        <v>23</v>
      </c>
      <c r="E232" s="45">
        <v>38254</v>
      </c>
      <c r="F232" s="44" t="s">
        <v>85</v>
      </c>
      <c r="G232" s="44" t="s">
        <v>818</v>
      </c>
      <c r="I232" s="44" t="s">
        <v>126</v>
      </c>
      <c r="J232" s="44" t="s">
        <v>353</v>
      </c>
      <c r="R232" s="46">
        <v>43228.741018518522</v>
      </c>
      <c r="S232" s="45">
        <v>43228</v>
      </c>
      <c r="T232" s="46">
        <v>45561.570717592593</v>
      </c>
      <c r="U232" s="44" t="s">
        <v>561</v>
      </c>
      <c r="V232" s="44" t="s">
        <v>388</v>
      </c>
      <c r="W232" s="44" t="s">
        <v>323</v>
      </c>
      <c r="X232" s="44" t="s">
        <v>117</v>
      </c>
      <c r="Y232" s="44">
        <v>0</v>
      </c>
    </row>
    <row r="233" spans="1:25" x14ac:dyDescent="0.25">
      <c r="A233" s="44">
        <v>31358</v>
      </c>
      <c r="B233" s="44" t="s">
        <v>46</v>
      </c>
      <c r="C233" s="44" t="s">
        <v>69</v>
      </c>
      <c r="D233" s="44" t="s">
        <v>100</v>
      </c>
      <c r="E233" s="45">
        <v>36913</v>
      </c>
      <c r="F233" s="44" t="s">
        <v>86</v>
      </c>
      <c r="G233" s="44" t="s">
        <v>819</v>
      </c>
      <c r="I233" s="44" t="s">
        <v>126</v>
      </c>
      <c r="J233" s="44" t="s">
        <v>353</v>
      </c>
      <c r="R233" s="46">
        <v>43350.752557870372</v>
      </c>
      <c r="S233" s="45">
        <v>43350</v>
      </c>
      <c r="T233" s="46">
        <v>45538.557453703703</v>
      </c>
      <c r="U233" s="44" t="s">
        <v>180</v>
      </c>
      <c r="V233" s="44" t="s">
        <v>337</v>
      </c>
      <c r="W233" s="44" t="s">
        <v>323</v>
      </c>
      <c r="X233" s="44" t="s">
        <v>340</v>
      </c>
      <c r="Y233" s="44">
        <v>0</v>
      </c>
    </row>
    <row r="234" spans="1:25" x14ac:dyDescent="0.25">
      <c r="A234" s="44">
        <v>31409</v>
      </c>
      <c r="B234" s="44" t="s">
        <v>52</v>
      </c>
      <c r="C234" s="44" t="s">
        <v>59</v>
      </c>
      <c r="D234" s="44" t="s">
        <v>40</v>
      </c>
      <c r="E234" s="45">
        <v>39904</v>
      </c>
      <c r="F234" s="44" t="s">
        <v>85</v>
      </c>
      <c r="G234" s="44" t="s">
        <v>820</v>
      </c>
      <c r="I234" s="44" t="s">
        <v>126</v>
      </c>
      <c r="J234" s="44" t="s">
        <v>353</v>
      </c>
      <c r="R234" s="46">
        <v>43353.701643518521</v>
      </c>
      <c r="S234" s="45">
        <v>43353</v>
      </c>
      <c r="T234" s="46">
        <v>45538.537372685183</v>
      </c>
      <c r="U234" s="44" t="s">
        <v>190</v>
      </c>
      <c r="V234" s="44" t="s">
        <v>697</v>
      </c>
      <c r="W234" s="44" t="s">
        <v>323</v>
      </c>
      <c r="X234" s="44" t="s">
        <v>340</v>
      </c>
      <c r="Y234" s="44">
        <v>0</v>
      </c>
    </row>
    <row r="235" spans="1:25" x14ac:dyDescent="0.25">
      <c r="A235" s="44">
        <v>31420</v>
      </c>
      <c r="B235" s="44" t="s">
        <v>42</v>
      </c>
      <c r="C235" s="44" t="s">
        <v>457</v>
      </c>
      <c r="D235" s="44" t="s">
        <v>458</v>
      </c>
      <c r="E235" s="45">
        <v>26230</v>
      </c>
      <c r="F235" s="44" t="s">
        <v>86</v>
      </c>
      <c r="G235" s="44" t="s">
        <v>821</v>
      </c>
      <c r="I235" s="44" t="s">
        <v>126</v>
      </c>
      <c r="J235" s="44" t="s">
        <v>353</v>
      </c>
      <c r="R235" s="46">
        <v>43354.328252314815</v>
      </c>
      <c r="S235" s="45">
        <v>43354</v>
      </c>
      <c r="T235" s="46">
        <v>45565.531967592593</v>
      </c>
      <c r="U235" s="44" t="s">
        <v>454</v>
      </c>
      <c r="V235" s="44" t="s">
        <v>354</v>
      </c>
      <c r="W235" s="44" t="s">
        <v>323</v>
      </c>
      <c r="X235" s="44" t="s">
        <v>117</v>
      </c>
      <c r="Y235" s="44">
        <v>0</v>
      </c>
    </row>
    <row r="236" spans="1:25" x14ac:dyDescent="0.25">
      <c r="A236" s="44">
        <v>31424</v>
      </c>
      <c r="B236" s="44" t="s">
        <v>46</v>
      </c>
      <c r="C236" s="44" t="s">
        <v>462</v>
      </c>
      <c r="D236" s="44" t="s">
        <v>463</v>
      </c>
      <c r="E236" s="45">
        <v>36532</v>
      </c>
      <c r="F236" s="44" t="s">
        <v>85</v>
      </c>
      <c r="G236" s="44" t="s">
        <v>822</v>
      </c>
      <c r="I236" s="44" t="s">
        <v>126</v>
      </c>
      <c r="J236" s="44" t="s">
        <v>353</v>
      </c>
      <c r="R236" s="46">
        <v>43354.331631944442</v>
      </c>
      <c r="S236" s="45">
        <v>43354</v>
      </c>
      <c r="T236" s="46">
        <v>45565.529537037037</v>
      </c>
      <c r="U236" s="44" t="s">
        <v>454</v>
      </c>
      <c r="V236" s="44" t="s">
        <v>337</v>
      </c>
      <c r="W236" s="44" t="s">
        <v>323</v>
      </c>
      <c r="X236" s="44" t="s">
        <v>117</v>
      </c>
      <c r="Y236" s="44">
        <v>0</v>
      </c>
    </row>
    <row r="237" spans="1:25" x14ac:dyDescent="0.25">
      <c r="A237" s="44">
        <v>31424</v>
      </c>
      <c r="B237" s="44" t="s">
        <v>46</v>
      </c>
      <c r="C237" s="44" t="s">
        <v>462</v>
      </c>
      <c r="D237" s="44" t="s">
        <v>463</v>
      </c>
      <c r="E237" s="45">
        <v>36532</v>
      </c>
      <c r="F237" s="44" t="s">
        <v>85</v>
      </c>
      <c r="G237" s="44" t="s">
        <v>822</v>
      </c>
      <c r="I237" s="44" t="s">
        <v>126</v>
      </c>
      <c r="J237" s="44" t="s">
        <v>353</v>
      </c>
      <c r="R237" s="46">
        <v>43354.331631944442</v>
      </c>
      <c r="S237" s="45">
        <v>43354</v>
      </c>
      <c r="T237" s="46">
        <v>45560.750983796293</v>
      </c>
      <c r="U237" s="44" t="s">
        <v>542</v>
      </c>
      <c r="V237" s="44" t="s">
        <v>337</v>
      </c>
      <c r="W237" s="44" t="s">
        <v>543</v>
      </c>
      <c r="X237" s="44" t="s">
        <v>550</v>
      </c>
      <c r="Y237" s="44">
        <v>0</v>
      </c>
    </row>
    <row r="238" spans="1:25" x14ac:dyDescent="0.25">
      <c r="A238" s="44">
        <v>31431</v>
      </c>
      <c r="B238" s="44" t="s">
        <v>706</v>
      </c>
      <c r="C238" s="44" t="s">
        <v>823</v>
      </c>
      <c r="D238" s="44" t="s">
        <v>26</v>
      </c>
      <c r="E238" s="45">
        <v>38688</v>
      </c>
      <c r="F238" s="44" t="s">
        <v>85</v>
      </c>
      <c r="G238" s="44" t="s">
        <v>824</v>
      </c>
      <c r="I238" s="44" t="s">
        <v>126</v>
      </c>
      <c r="J238" s="44" t="s">
        <v>353</v>
      </c>
      <c r="R238" s="46">
        <v>43354.523530092592</v>
      </c>
      <c r="S238" s="45">
        <v>43354</v>
      </c>
      <c r="T238" s="46">
        <v>45555.60224537037</v>
      </c>
      <c r="U238" s="44" t="s">
        <v>665</v>
      </c>
      <c r="V238" s="44" t="s">
        <v>388</v>
      </c>
      <c r="W238" s="44" t="s">
        <v>323</v>
      </c>
      <c r="X238" s="44" t="s">
        <v>340</v>
      </c>
      <c r="Y238" s="44">
        <v>0</v>
      </c>
    </row>
    <row r="239" spans="1:25" x14ac:dyDescent="0.25">
      <c r="A239" s="44">
        <v>31442</v>
      </c>
      <c r="B239" s="44" t="s">
        <v>464</v>
      </c>
      <c r="C239" s="44" t="s">
        <v>465</v>
      </c>
      <c r="D239" s="44" t="s">
        <v>466</v>
      </c>
      <c r="E239" s="45">
        <v>22529</v>
      </c>
      <c r="F239" s="44" t="s">
        <v>85</v>
      </c>
      <c r="G239" s="44" t="s">
        <v>825</v>
      </c>
      <c r="I239" s="44" t="s">
        <v>126</v>
      </c>
      <c r="J239" s="44" t="s">
        <v>353</v>
      </c>
      <c r="R239" s="46">
        <v>43355.576562499999</v>
      </c>
      <c r="S239" s="45">
        <v>43355</v>
      </c>
      <c r="T239" s="46">
        <v>45553.833831018521</v>
      </c>
      <c r="U239" s="44" t="s">
        <v>561</v>
      </c>
      <c r="V239" s="44" t="s">
        <v>354</v>
      </c>
      <c r="W239" s="44" t="s">
        <v>323</v>
      </c>
      <c r="X239" s="44" t="s">
        <v>117</v>
      </c>
      <c r="Y239" s="44">
        <v>0</v>
      </c>
    </row>
    <row r="240" spans="1:25" x14ac:dyDescent="0.25">
      <c r="A240" s="44">
        <v>32218</v>
      </c>
      <c r="B240" s="44" t="s">
        <v>421</v>
      </c>
      <c r="C240" s="44" t="s">
        <v>10</v>
      </c>
      <c r="D240" s="44" t="s">
        <v>467</v>
      </c>
      <c r="E240" s="45">
        <v>23398</v>
      </c>
      <c r="F240" s="44" t="s">
        <v>85</v>
      </c>
      <c r="G240" s="44" t="s">
        <v>826</v>
      </c>
      <c r="I240" s="44" t="s">
        <v>126</v>
      </c>
      <c r="J240" s="44" t="s">
        <v>353</v>
      </c>
      <c r="R240" s="46">
        <v>43385.501527777778</v>
      </c>
      <c r="S240" s="45">
        <v>43385</v>
      </c>
      <c r="T240" s="46">
        <v>45560.038842592592</v>
      </c>
      <c r="U240" s="44" t="s">
        <v>438</v>
      </c>
      <c r="V240" s="44" t="s">
        <v>354</v>
      </c>
      <c r="W240" s="44" t="s">
        <v>323</v>
      </c>
      <c r="X240" s="44" t="s">
        <v>340</v>
      </c>
      <c r="Y240" s="44">
        <v>0</v>
      </c>
    </row>
    <row r="241" spans="1:25" x14ac:dyDescent="0.25">
      <c r="A241" s="44">
        <v>32219</v>
      </c>
      <c r="B241" s="44" t="s">
        <v>468</v>
      </c>
      <c r="C241" s="44" t="s">
        <v>11</v>
      </c>
      <c r="D241" s="44" t="s">
        <v>34</v>
      </c>
      <c r="E241" s="45">
        <v>24653</v>
      </c>
      <c r="F241" s="44" t="s">
        <v>85</v>
      </c>
      <c r="G241" s="44" t="s">
        <v>827</v>
      </c>
      <c r="I241" s="44" t="s">
        <v>126</v>
      </c>
      <c r="J241" s="44" t="s">
        <v>353</v>
      </c>
      <c r="R241" s="46">
        <v>43385.503900462965</v>
      </c>
      <c r="S241" s="45">
        <v>43385</v>
      </c>
      <c r="T241" s="46">
        <v>45560.037638888891</v>
      </c>
      <c r="U241" s="44" t="s">
        <v>438</v>
      </c>
      <c r="V241" s="44" t="s">
        <v>354</v>
      </c>
      <c r="W241" s="44" t="s">
        <v>323</v>
      </c>
      <c r="X241" s="44" t="s">
        <v>340</v>
      </c>
      <c r="Y241" s="44">
        <v>0</v>
      </c>
    </row>
    <row r="242" spans="1:25" x14ac:dyDescent="0.25">
      <c r="A242" s="44">
        <v>32299</v>
      </c>
      <c r="B242" s="44" t="s">
        <v>221</v>
      </c>
      <c r="C242" s="44" t="s">
        <v>42</v>
      </c>
      <c r="D242" s="44" t="s">
        <v>40</v>
      </c>
      <c r="E242" s="45">
        <v>41536</v>
      </c>
      <c r="F242" s="44" t="s">
        <v>85</v>
      </c>
      <c r="G242" s="44" t="s">
        <v>828</v>
      </c>
      <c r="I242" s="44" t="s">
        <v>126</v>
      </c>
      <c r="J242" s="44" t="s">
        <v>353</v>
      </c>
      <c r="R242" s="46">
        <v>43392.382685185185</v>
      </c>
      <c r="S242" s="45">
        <v>43392</v>
      </c>
      <c r="T242" s="46">
        <v>45540.435289351852</v>
      </c>
      <c r="U242" s="44" t="s">
        <v>200</v>
      </c>
      <c r="V242" s="44" t="s">
        <v>334</v>
      </c>
      <c r="W242" s="44" t="s">
        <v>323</v>
      </c>
      <c r="X242" s="44" t="s">
        <v>118</v>
      </c>
      <c r="Y242" s="44">
        <v>0</v>
      </c>
    </row>
    <row r="243" spans="1:25" x14ac:dyDescent="0.25">
      <c r="A243" s="44">
        <v>32557</v>
      </c>
      <c r="B243" s="44" t="s">
        <v>153</v>
      </c>
      <c r="C243" s="44" t="s">
        <v>470</v>
      </c>
      <c r="D243" s="44" t="s">
        <v>29</v>
      </c>
      <c r="E243" s="45">
        <v>25132</v>
      </c>
      <c r="F243" s="44" t="s">
        <v>85</v>
      </c>
      <c r="G243" s="44" t="s">
        <v>829</v>
      </c>
      <c r="I243" s="44" t="s">
        <v>126</v>
      </c>
      <c r="J243" s="44" t="s">
        <v>353</v>
      </c>
      <c r="R243" s="46">
        <v>43426.384641203702</v>
      </c>
      <c r="S243" s="45">
        <v>43426</v>
      </c>
      <c r="T243" s="46">
        <v>45565.530370370368</v>
      </c>
      <c r="U243" s="44" t="s">
        <v>454</v>
      </c>
      <c r="V243" s="44" t="s">
        <v>354</v>
      </c>
      <c r="W243" s="44" t="s">
        <v>323</v>
      </c>
      <c r="X243" s="44" t="s">
        <v>117</v>
      </c>
      <c r="Y243" s="44">
        <v>0</v>
      </c>
    </row>
    <row r="244" spans="1:25" x14ac:dyDescent="0.25">
      <c r="A244" s="44">
        <v>32557</v>
      </c>
      <c r="B244" s="44" t="s">
        <v>153</v>
      </c>
      <c r="C244" s="44" t="s">
        <v>470</v>
      </c>
      <c r="D244" s="44" t="s">
        <v>29</v>
      </c>
      <c r="E244" s="45">
        <v>25132</v>
      </c>
      <c r="F244" s="44" t="s">
        <v>85</v>
      </c>
      <c r="G244" s="44" t="s">
        <v>829</v>
      </c>
      <c r="I244" s="44" t="s">
        <v>126</v>
      </c>
      <c r="J244" s="44" t="s">
        <v>353</v>
      </c>
      <c r="R244" s="46">
        <v>43426.384641203702</v>
      </c>
      <c r="S244" s="45">
        <v>43426</v>
      </c>
      <c r="T244" s="46">
        <v>45565.530092592591</v>
      </c>
      <c r="U244" s="44" t="s">
        <v>454</v>
      </c>
      <c r="V244" s="44" t="s">
        <v>354</v>
      </c>
      <c r="W244" s="44" t="s">
        <v>546</v>
      </c>
      <c r="X244" s="44" t="s">
        <v>597</v>
      </c>
      <c r="Y244" s="44">
        <v>0</v>
      </c>
    </row>
    <row r="245" spans="1:25" x14ac:dyDescent="0.25">
      <c r="A245" s="44">
        <v>32557</v>
      </c>
      <c r="B245" s="44" t="s">
        <v>153</v>
      </c>
      <c r="C245" s="44" t="s">
        <v>470</v>
      </c>
      <c r="D245" s="44" t="s">
        <v>29</v>
      </c>
      <c r="E245" s="45">
        <v>25132</v>
      </c>
      <c r="F245" s="44" t="s">
        <v>85</v>
      </c>
      <c r="G245" s="44" t="s">
        <v>829</v>
      </c>
      <c r="I245" s="44" t="s">
        <v>126</v>
      </c>
      <c r="J245" s="44" t="s">
        <v>353</v>
      </c>
      <c r="R245" s="46">
        <v>43426.384641203702</v>
      </c>
      <c r="S245" s="45">
        <v>43426</v>
      </c>
      <c r="T245" s="46">
        <v>45560.754236111112</v>
      </c>
      <c r="U245" s="44" t="s">
        <v>542</v>
      </c>
      <c r="V245" s="44" t="s">
        <v>354</v>
      </c>
      <c r="W245" s="44" t="s">
        <v>543</v>
      </c>
      <c r="X245" s="44" t="s">
        <v>550</v>
      </c>
      <c r="Y245" s="44">
        <v>0</v>
      </c>
    </row>
    <row r="246" spans="1:25" x14ac:dyDescent="0.25">
      <c r="A246" s="44">
        <v>33469</v>
      </c>
      <c r="B246" s="44" t="s">
        <v>216</v>
      </c>
      <c r="C246" s="44" t="s">
        <v>56</v>
      </c>
      <c r="D246" s="44" t="s">
        <v>217</v>
      </c>
      <c r="E246" s="45">
        <v>40766</v>
      </c>
      <c r="F246" s="44" t="s">
        <v>86</v>
      </c>
      <c r="G246" s="44" t="s">
        <v>830</v>
      </c>
      <c r="I246" s="44" t="s">
        <v>126</v>
      </c>
      <c r="J246" s="44" t="s">
        <v>353</v>
      </c>
      <c r="R246" s="46">
        <v>43530.540138888886</v>
      </c>
      <c r="S246" s="45">
        <v>43530</v>
      </c>
      <c r="T246" s="46">
        <v>45540.460879629631</v>
      </c>
      <c r="U246" s="44" t="s">
        <v>135</v>
      </c>
      <c r="V246" s="44" t="s">
        <v>335</v>
      </c>
      <c r="W246" s="44" t="s">
        <v>323</v>
      </c>
      <c r="X246" s="44" t="s">
        <v>118</v>
      </c>
      <c r="Y246" s="44">
        <v>0</v>
      </c>
    </row>
    <row r="247" spans="1:25" x14ac:dyDescent="0.25">
      <c r="A247" s="44">
        <v>33606</v>
      </c>
      <c r="B247" s="44" t="s">
        <v>181</v>
      </c>
      <c r="C247" s="44" t="s">
        <v>10</v>
      </c>
      <c r="D247" s="44" t="s">
        <v>13</v>
      </c>
      <c r="E247" s="45">
        <v>39747</v>
      </c>
      <c r="F247" s="44" t="s">
        <v>85</v>
      </c>
      <c r="G247" s="44" t="s">
        <v>831</v>
      </c>
      <c r="I247" s="44" t="s">
        <v>126</v>
      </c>
      <c r="J247" s="44" t="s">
        <v>353</v>
      </c>
      <c r="R247" s="46">
        <v>43584.957569444443</v>
      </c>
      <c r="S247" s="45">
        <v>43584</v>
      </c>
      <c r="T247" s="46">
        <v>45537.599270833336</v>
      </c>
      <c r="U247" s="44" t="s">
        <v>190</v>
      </c>
      <c r="V247" s="44" t="s">
        <v>697</v>
      </c>
      <c r="W247" s="44" t="s">
        <v>323</v>
      </c>
      <c r="X247" s="44" t="s">
        <v>118</v>
      </c>
      <c r="Y247" s="44">
        <v>0</v>
      </c>
    </row>
    <row r="248" spans="1:25" x14ac:dyDescent="0.25">
      <c r="A248" s="44">
        <v>33611</v>
      </c>
      <c r="B248" s="44" t="s">
        <v>471</v>
      </c>
      <c r="C248" s="44" t="s">
        <v>472</v>
      </c>
      <c r="D248" s="44" t="s">
        <v>23</v>
      </c>
      <c r="E248" s="45">
        <v>38554</v>
      </c>
      <c r="F248" s="44" t="s">
        <v>85</v>
      </c>
      <c r="G248" s="44" t="s">
        <v>832</v>
      </c>
      <c r="I248" s="44" t="s">
        <v>126</v>
      </c>
      <c r="J248" s="44" t="s">
        <v>353</v>
      </c>
      <c r="R248" s="46">
        <v>43586.39912037037</v>
      </c>
      <c r="S248" s="45">
        <v>43586</v>
      </c>
      <c r="T248" s="46">
        <v>45565.531701388885</v>
      </c>
      <c r="U248" s="44" t="s">
        <v>454</v>
      </c>
      <c r="V248" s="44" t="s">
        <v>388</v>
      </c>
      <c r="W248" s="44" t="s">
        <v>323</v>
      </c>
      <c r="X248" s="44" t="s">
        <v>117</v>
      </c>
      <c r="Y248" s="44">
        <v>0</v>
      </c>
    </row>
    <row r="249" spans="1:25" x14ac:dyDescent="0.25">
      <c r="A249" s="44">
        <v>33836</v>
      </c>
      <c r="B249" s="44" t="s">
        <v>51</v>
      </c>
      <c r="C249" s="44" t="s">
        <v>56</v>
      </c>
      <c r="D249" s="44" t="s">
        <v>29</v>
      </c>
      <c r="E249" s="45">
        <v>27049</v>
      </c>
      <c r="F249" s="44" t="s">
        <v>85</v>
      </c>
      <c r="G249" s="44" t="s">
        <v>833</v>
      </c>
      <c r="I249" s="44" t="s">
        <v>126</v>
      </c>
      <c r="J249" s="44" t="s">
        <v>353</v>
      </c>
      <c r="R249" s="46">
        <v>43717.507013888891</v>
      </c>
      <c r="S249" s="45">
        <v>43717</v>
      </c>
      <c r="T249" s="46">
        <v>45551.56454861111</v>
      </c>
      <c r="U249" s="44" t="s">
        <v>542</v>
      </c>
      <c r="V249" s="44" t="s">
        <v>354</v>
      </c>
      <c r="W249" s="44" t="s">
        <v>543</v>
      </c>
      <c r="X249" s="44" t="s">
        <v>550</v>
      </c>
      <c r="Y249" s="44">
        <v>0</v>
      </c>
    </row>
    <row r="250" spans="1:25" x14ac:dyDescent="0.25">
      <c r="A250" s="44">
        <v>33886</v>
      </c>
      <c r="B250" s="44" t="s">
        <v>15</v>
      </c>
      <c r="C250" s="44" t="s">
        <v>211</v>
      </c>
      <c r="D250" s="44" t="s">
        <v>9</v>
      </c>
      <c r="E250" s="45">
        <v>40411</v>
      </c>
      <c r="F250" s="44" t="s">
        <v>85</v>
      </c>
      <c r="G250" s="44" t="s">
        <v>834</v>
      </c>
      <c r="I250" s="44" t="s">
        <v>126</v>
      </c>
      <c r="J250" s="44" t="s">
        <v>353</v>
      </c>
      <c r="R250" s="46">
        <v>43719.456875000003</v>
      </c>
      <c r="S250" s="45">
        <v>43719</v>
      </c>
      <c r="T250" s="46">
        <v>45539.918576388889</v>
      </c>
      <c r="U250" s="44" t="s">
        <v>566</v>
      </c>
      <c r="V250" s="44" t="s">
        <v>335</v>
      </c>
      <c r="W250" s="44" t="s">
        <v>323</v>
      </c>
      <c r="X250" s="44" t="s">
        <v>121</v>
      </c>
      <c r="Y250" s="44">
        <v>0</v>
      </c>
    </row>
    <row r="251" spans="1:25" x14ac:dyDescent="0.25">
      <c r="A251" s="44">
        <v>33887</v>
      </c>
      <c r="B251" s="44" t="s">
        <v>209</v>
      </c>
      <c r="C251" s="44" t="s">
        <v>210</v>
      </c>
      <c r="D251" s="44" t="s">
        <v>109</v>
      </c>
      <c r="E251" s="45">
        <v>39822</v>
      </c>
      <c r="F251" s="44" t="s">
        <v>85</v>
      </c>
      <c r="G251" s="44" t="s">
        <v>835</v>
      </c>
      <c r="I251" s="44" t="s">
        <v>126</v>
      </c>
      <c r="J251" s="44" t="s">
        <v>353</v>
      </c>
      <c r="R251" s="46">
        <v>43719.4609837963</v>
      </c>
      <c r="S251" s="45">
        <v>43719</v>
      </c>
      <c r="T251" s="46">
        <v>45554.719004629631</v>
      </c>
      <c r="U251" s="44" t="s">
        <v>200</v>
      </c>
      <c r="V251" s="44" t="s">
        <v>697</v>
      </c>
      <c r="W251" s="44" t="s">
        <v>323</v>
      </c>
      <c r="X251" s="44" t="s">
        <v>118</v>
      </c>
      <c r="Y251" s="44">
        <v>0</v>
      </c>
    </row>
    <row r="252" spans="1:25" x14ac:dyDescent="0.25">
      <c r="A252" s="44">
        <v>33889</v>
      </c>
      <c r="B252" s="44" t="s">
        <v>15</v>
      </c>
      <c r="C252" s="44" t="s">
        <v>196</v>
      </c>
      <c r="D252" s="44" t="s">
        <v>300</v>
      </c>
      <c r="E252" s="45">
        <v>26401</v>
      </c>
      <c r="F252" s="44" t="s">
        <v>85</v>
      </c>
      <c r="G252" s="44" t="s">
        <v>836</v>
      </c>
      <c r="I252" s="44" t="s">
        <v>126</v>
      </c>
      <c r="J252" s="44" t="s">
        <v>353</v>
      </c>
      <c r="R252" s="46">
        <v>43719.465995370374</v>
      </c>
      <c r="S252" s="45">
        <v>43719</v>
      </c>
      <c r="T252" s="46">
        <v>45563.462881944448</v>
      </c>
      <c r="U252" s="44" t="s">
        <v>566</v>
      </c>
      <c r="V252" s="44" t="s">
        <v>354</v>
      </c>
      <c r="W252" s="44" t="s">
        <v>323</v>
      </c>
      <c r="X252" s="44" t="s">
        <v>340</v>
      </c>
      <c r="Y252" s="44">
        <v>0</v>
      </c>
    </row>
    <row r="253" spans="1:25" x14ac:dyDescent="0.25">
      <c r="A253" s="44">
        <v>33889</v>
      </c>
      <c r="B253" s="44" t="s">
        <v>15</v>
      </c>
      <c r="C253" s="44" t="s">
        <v>196</v>
      </c>
      <c r="D253" s="44" t="s">
        <v>300</v>
      </c>
      <c r="E253" s="45">
        <v>26401</v>
      </c>
      <c r="F253" s="44" t="s">
        <v>85</v>
      </c>
      <c r="G253" s="44" t="s">
        <v>836</v>
      </c>
      <c r="I253" s="44" t="s">
        <v>126</v>
      </c>
      <c r="J253" s="44" t="s">
        <v>353</v>
      </c>
      <c r="R253" s="46">
        <v>43719.465995370374</v>
      </c>
      <c r="S253" s="45">
        <v>43719</v>
      </c>
      <c r="T253" s="46">
        <v>45539.923750000002</v>
      </c>
      <c r="U253" s="44" t="s">
        <v>566</v>
      </c>
      <c r="V253" s="44" t="s">
        <v>354</v>
      </c>
      <c r="W253" s="44" t="s">
        <v>551</v>
      </c>
      <c r="X253" s="44" t="s">
        <v>552</v>
      </c>
      <c r="Y253" s="44">
        <v>0</v>
      </c>
    </row>
    <row r="254" spans="1:25" x14ac:dyDescent="0.25">
      <c r="A254" s="44">
        <v>33890</v>
      </c>
      <c r="B254" s="44" t="s">
        <v>95</v>
      </c>
      <c r="C254" s="44" t="s">
        <v>42</v>
      </c>
      <c r="D254" s="44" t="s">
        <v>48</v>
      </c>
      <c r="E254" s="45">
        <v>26481</v>
      </c>
      <c r="F254" s="44" t="s">
        <v>85</v>
      </c>
      <c r="G254" s="44" t="s">
        <v>837</v>
      </c>
      <c r="I254" s="44" t="s">
        <v>126</v>
      </c>
      <c r="J254" s="44" t="s">
        <v>353</v>
      </c>
      <c r="R254" s="46">
        <v>43719.468958333331</v>
      </c>
      <c r="S254" s="45">
        <v>43719</v>
      </c>
      <c r="T254" s="46">
        <v>45553.841932870368</v>
      </c>
      <c r="U254" s="44" t="s">
        <v>561</v>
      </c>
      <c r="V254" s="44" t="s">
        <v>354</v>
      </c>
      <c r="W254" s="44" t="s">
        <v>323</v>
      </c>
      <c r="X254" s="44" t="s">
        <v>340</v>
      </c>
      <c r="Y254" s="44">
        <v>0</v>
      </c>
    </row>
    <row r="255" spans="1:25" x14ac:dyDescent="0.25">
      <c r="A255" s="44">
        <v>33931</v>
      </c>
      <c r="B255" s="44" t="s">
        <v>169</v>
      </c>
      <c r="C255" s="44" t="s">
        <v>369</v>
      </c>
      <c r="D255" s="44" t="s">
        <v>133</v>
      </c>
      <c r="E255" s="45">
        <v>28764</v>
      </c>
      <c r="F255" s="44" t="s">
        <v>85</v>
      </c>
      <c r="G255" s="44" t="s">
        <v>838</v>
      </c>
      <c r="I255" s="44" t="s">
        <v>126</v>
      </c>
      <c r="J255" s="44" t="s">
        <v>353</v>
      </c>
      <c r="R255" s="46">
        <v>43720.818599537037</v>
      </c>
      <c r="S255" s="45">
        <v>43720</v>
      </c>
      <c r="T255" s="46">
        <v>45547.782789351855</v>
      </c>
      <c r="U255" s="44" t="s">
        <v>261</v>
      </c>
      <c r="V255" s="44" t="s">
        <v>354</v>
      </c>
      <c r="W255" s="44" t="s">
        <v>323</v>
      </c>
      <c r="X255" s="44" t="s">
        <v>117</v>
      </c>
      <c r="Y255" s="44">
        <v>0</v>
      </c>
    </row>
    <row r="256" spans="1:25" x14ac:dyDescent="0.25">
      <c r="A256" s="44">
        <v>33932</v>
      </c>
      <c r="B256" s="44" t="s">
        <v>18</v>
      </c>
      <c r="C256" s="44" t="s">
        <v>17</v>
      </c>
      <c r="D256" s="44" t="s">
        <v>47</v>
      </c>
      <c r="E256" s="45">
        <v>37937</v>
      </c>
      <c r="F256" s="44" t="s">
        <v>85</v>
      </c>
      <c r="G256" s="44" t="s">
        <v>839</v>
      </c>
      <c r="I256" s="44" t="s">
        <v>126</v>
      </c>
      <c r="J256" s="44" t="s">
        <v>353</v>
      </c>
      <c r="R256" s="46">
        <v>43720.825092592589</v>
      </c>
      <c r="S256" s="45">
        <v>43720</v>
      </c>
      <c r="T256" s="46">
        <v>45547.783750000002</v>
      </c>
      <c r="U256" s="44" t="s">
        <v>261</v>
      </c>
      <c r="V256" s="44" t="s">
        <v>337</v>
      </c>
      <c r="W256" s="44" t="s">
        <v>323</v>
      </c>
      <c r="X256" s="44" t="s">
        <v>117</v>
      </c>
      <c r="Y256" s="44">
        <v>0</v>
      </c>
    </row>
    <row r="257" spans="1:25" x14ac:dyDescent="0.25">
      <c r="A257" s="44">
        <v>33975</v>
      </c>
      <c r="B257" s="44" t="s">
        <v>10</v>
      </c>
      <c r="C257" s="44" t="s">
        <v>266</v>
      </c>
      <c r="D257" s="44" t="s">
        <v>23</v>
      </c>
      <c r="E257" s="45">
        <v>26387</v>
      </c>
      <c r="F257" s="44" t="s">
        <v>85</v>
      </c>
      <c r="G257" s="44" t="s">
        <v>840</v>
      </c>
      <c r="I257" s="44" t="s">
        <v>126</v>
      </c>
      <c r="J257" s="44" t="s">
        <v>353</v>
      </c>
      <c r="R257" s="46">
        <v>43722.649212962962</v>
      </c>
      <c r="S257" s="45">
        <v>43722</v>
      </c>
      <c r="T257" s="46">
        <v>45538.556354166663</v>
      </c>
      <c r="U257" s="44" t="s">
        <v>180</v>
      </c>
      <c r="V257" s="44" t="s">
        <v>354</v>
      </c>
      <c r="W257" s="44" t="s">
        <v>323</v>
      </c>
      <c r="X257" s="44" t="s">
        <v>340</v>
      </c>
      <c r="Y257" s="44">
        <v>0</v>
      </c>
    </row>
    <row r="258" spans="1:25" x14ac:dyDescent="0.25">
      <c r="A258" s="44">
        <v>34072</v>
      </c>
      <c r="B258" s="44" t="s">
        <v>27</v>
      </c>
      <c r="C258" s="44" t="s">
        <v>14</v>
      </c>
      <c r="D258" s="44" t="s">
        <v>841</v>
      </c>
      <c r="E258" s="45">
        <v>28666</v>
      </c>
      <c r="F258" s="44" t="s">
        <v>86</v>
      </c>
      <c r="G258" s="44" t="s">
        <v>842</v>
      </c>
      <c r="I258" s="44" t="s">
        <v>126</v>
      </c>
      <c r="J258" s="44" t="s">
        <v>353</v>
      </c>
      <c r="R258" s="46">
        <v>43726.469270833331</v>
      </c>
      <c r="S258" s="45">
        <v>43726</v>
      </c>
      <c r="T258" s="46">
        <v>45547.425717592596</v>
      </c>
      <c r="U258" s="44" t="s">
        <v>542</v>
      </c>
      <c r="V258" s="44" t="s">
        <v>354</v>
      </c>
      <c r="W258" s="44" t="s">
        <v>543</v>
      </c>
      <c r="X258" s="44" t="s">
        <v>550</v>
      </c>
      <c r="Y258" s="44">
        <v>0</v>
      </c>
    </row>
    <row r="259" spans="1:25" x14ac:dyDescent="0.25">
      <c r="A259" s="44">
        <v>34072</v>
      </c>
      <c r="B259" s="44" t="s">
        <v>27</v>
      </c>
      <c r="C259" s="44" t="s">
        <v>14</v>
      </c>
      <c r="D259" s="44" t="s">
        <v>841</v>
      </c>
      <c r="E259" s="45">
        <v>28666</v>
      </c>
      <c r="F259" s="44" t="s">
        <v>86</v>
      </c>
      <c r="G259" s="44" t="s">
        <v>842</v>
      </c>
      <c r="I259" s="44" t="s">
        <v>126</v>
      </c>
      <c r="J259" s="44" t="s">
        <v>353</v>
      </c>
      <c r="R259" s="46">
        <v>43726.469270833331</v>
      </c>
      <c r="S259" s="45">
        <v>43726</v>
      </c>
      <c r="T259" s="46">
        <v>45546.028032407405</v>
      </c>
      <c r="U259" s="44" t="s">
        <v>168</v>
      </c>
      <c r="V259" s="44" t="s">
        <v>354</v>
      </c>
      <c r="W259" s="44" t="s">
        <v>551</v>
      </c>
      <c r="X259" s="44" t="s">
        <v>552</v>
      </c>
      <c r="Y259" s="44">
        <v>0</v>
      </c>
    </row>
    <row r="260" spans="1:25" x14ac:dyDescent="0.25">
      <c r="A260" s="44">
        <v>34075</v>
      </c>
      <c r="B260" s="44" t="s">
        <v>120</v>
      </c>
      <c r="C260" s="44" t="s">
        <v>97</v>
      </c>
      <c r="D260" s="44" t="s">
        <v>119</v>
      </c>
      <c r="E260" s="45">
        <v>39705</v>
      </c>
      <c r="F260" s="44" t="s">
        <v>85</v>
      </c>
      <c r="G260" s="44" t="s">
        <v>843</v>
      </c>
      <c r="I260" s="44" t="s">
        <v>126</v>
      </c>
      <c r="J260" s="44" t="s">
        <v>353</v>
      </c>
      <c r="R260" s="46">
        <v>43726.495636574073</v>
      </c>
      <c r="S260" s="45">
        <v>43726</v>
      </c>
      <c r="T260" s="46">
        <v>45546.027048611111</v>
      </c>
      <c r="U260" s="44" t="s">
        <v>168</v>
      </c>
      <c r="V260" s="44" t="s">
        <v>697</v>
      </c>
      <c r="W260" s="44" t="s">
        <v>323</v>
      </c>
      <c r="X260" s="44" t="s">
        <v>121</v>
      </c>
      <c r="Y260" s="44">
        <v>8</v>
      </c>
    </row>
    <row r="261" spans="1:25" x14ac:dyDescent="0.25">
      <c r="A261" s="44">
        <v>34278</v>
      </c>
      <c r="B261" s="44" t="s">
        <v>203</v>
      </c>
      <c r="C261" s="44" t="s">
        <v>52</v>
      </c>
      <c r="D261" s="44" t="s">
        <v>98</v>
      </c>
      <c r="E261" s="45">
        <v>41103</v>
      </c>
      <c r="F261" s="44" t="s">
        <v>85</v>
      </c>
      <c r="G261" s="44" t="s">
        <v>844</v>
      </c>
      <c r="I261" s="44" t="s">
        <v>126</v>
      </c>
      <c r="J261" s="44" t="s">
        <v>353</v>
      </c>
      <c r="R261" s="46">
        <v>43731.494074074071</v>
      </c>
      <c r="S261" s="45">
        <v>43731</v>
      </c>
      <c r="T261" s="46">
        <v>45555.825509259259</v>
      </c>
      <c r="U261" s="44" t="s">
        <v>140</v>
      </c>
      <c r="V261" s="44" t="s">
        <v>334</v>
      </c>
      <c r="W261" s="44" t="s">
        <v>323</v>
      </c>
      <c r="X261" s="44" t="s">
        <v>118</v>
      </c>
      <c r="Y261" s="44">
        <v>0</v>
      </c>
    </row>
    <row r="262" spans="1:25" x14ac:dyDescent="0.25">
      <c r="A262" s="44">
        <v>34279</v>
      </c>
      <c r="B262" s="44" t="s">
        <v>21</v>
      </c>
      <c r="C262" s="44" t="s">
        <v>201</v>
      </c>
      <c r="D262" s="44" t="s">
        <v>202</v>
      </c>
      <c r="E262" s="45">
        <v>41014</v>
      </c>
      <c r="F262" s="44" t="s">
        <v>85</v>
      </c>
      <c r="G262" s="44" t="s">
        <v>845</v>
      </c>
      <c r="I262" s="44" t="s">
        <v>126</v>
      </c>
      <c r="J262" s="44" t="s">
        <v>353</v>
      </c>
      <c r="R262" s="46">
        <v>43731.495104166665</v>
      </c>
      <c r="S262" s="45">
        <v>43731</v>
      </c>
      <c r="T262" s="46">
        <v>45555.766516203701</v>
      </c>
      <c r="U262" s="44" t="s">
        <v>140</v>
      </c>
      <c r="V262" s="44" t="s">
        <v>334</v>
      </c>
      <c r="W262" s="44" t="s">
        <v>323</v>
      </c>
      <c r="X262" s="44" t="s">
        <v>117</v>
      </c>
      <c r="Y262" s="44">
        <v>0</v>
      </c>
    </row>
    <row r="263" spans="1:25" x14ac:dyDescent="0.25">
      <c r="A263" s="44">
        <v>34303</v>
      </c>
      <c r="B263" s="44" t="s">
        <v>96</v>
      </c>
      <c r="C263" s="44" t="s">
        <v>198</v>
      </c>
      <c r="D263" s="44" t="s">
        <v>199</v>
      </c>
      <c r="E263" s="45">
        <v>39829</v>
      </c>
      <c r="F263" s="44" t="s">
        <v>85</v>
      </c>
      <c r="G263" s="44" t="s">
        <v>846</v>
      </c>
      <c r="I263" s="44" t="s">
        <v>126</v>
      </c>
      <c r="J263" s="44" t="s">
        <v>353</v>
      </c>
      <c r="R263" s="46">
        <v>43732.59783564815</v>
      </c>
      <c r="S263" s="45">
        <v>43732</v>
      </c>
      <c r="T263" s="46">
        <v>45554.713148148148</v>
      </c>
      <c r="U263" s="44" t="s">
        <v>200</v>
      </c>
      <c r="V263" s="44" t="s">
        <v>697</v>
      </c>
      <c r="W263" s="44" t="s">
        <v>323</v>
      </c>
      <c r="X263" s="44" t="s">
        <v>118</v>
      </c>
      <c r="Y263" s="44">
        <v>0</v>
      </c>
    </row>
    <row r="264" spans="1:25" x14ac:dyDescent="0.25">
      <c r="A264" s="44">
        <v>34306</v>
      </c>
      <c r="B264" s="44" t="s">
        <v>14</v>
      </c>
      <c r="C264" s="44" t="s">
        <v>14</v>
      </c>
      <c r="D264" s="44" t="s">
        <v>184</v>
      </c>
      <c r="E264" s="45">
        <v>41189</v>
      </c>
      <c r="F264" s="44" t="s">
        <v>86</v>
      </c>
      <c r="G264" s="44" t="s">
        <v>847</v>
      </c>
      <c r="I264" s="44" t="s">
        <v>126</v>
      </c>
      <c r="J264" s="44" t="s">
        <v>353</v>
      </c>
      <c r="R264" s="46">
        <v>43732.68378472222</v>
      </c>
      <c r="S264" s="45">
        <v>43732</v>
      </c>
      <c r="T264" s="46">
        <v>45540.460057870368</v>
      </c>
      <c r="U264" s="44" t="s">
        <v>135</v>
      </c>
      <c r="V264" s="44" t="s">
        <v>334</v>
      </c>
      <c r="W264" s="44" t="s">
        <v>323</v>
      </c>
      <c r="X264" s="44" t="s">
        <v>117</v>
      </c>
      <c r="Y264" s="44">
        <v>0</v>
      </c>
    </row>
    <row r="265" spans="1:25" x14ac:dyDescent="0.25">
      <c r="A265" s="44">
        <v>34438</v>
      </c>
      <c r="B265" s="44" t="s">
        <v>27</v>
      </c>
      <c r="C265" s="44" t="s">
        <v>473</v>
      </c>
      <c r="D265" s="44" t="s">
        <v>13</v>
      </c>
      <c r="E265" s="45">
        <v>39439</v>
      </c>
      <c r="F265" s="44" t="s">
        <v>85</v>
      </c>
      <c r="G265" s="44" t="s">
        <v>848</v>
      </c>
      <c r="I265" s="44" t="s">
        <v>126</v>
      </c>
      <c r="J265" s="44" t="s">
        <v>353</v>
      </c>
      <c r="R265" s="46">
        <v>43740.029097222221</v>
      </c>
      <c r="S265" s="45">
        <v>43740</v>
      </c>
      <c r="T265" s="46">
        <v>45560.0390625</v>
      </c>
      <c r="U265" s="44" t="s">
        <v>438</v>
      </c>
      <c r="V265" s="44" t="s">
        <v>336</v>
      </c>
      <c r="W265" s="44" t="s">
        <v>323</v>
      </c>
      <c r="X265" s="44" t="s">
        <v>340</v>
      </c>
      <c r="Y265" s="44">
        <v>0</v>
      </c>
    </row>
    <row r="266" spans="1:25" x14ac:dyDescent="0.25">
      <c r="A266" s="44">
        <v>34679</v>
      </c>
      <c r="B266" s="44" t="s">
        <v>46</v>
      </c>
      <c r="C266" s="44" t="s">
        <v>46</v>
      </c>
      <c r="D266" s="44" t="s">
        <v>195</v>
      </c>
      <c r="E266" s="45">
        <v>27320</v>
      </c>
      <c r="F266" s="44" t="s">
        <v>85</v>
      </c>
      <c r="G266" s="44" t="s">
        <v>849</v>
      </c>
      <c r="I266" s="44" t="s">
        <v>126</v>
      </c>
      <c r="J266" s="44" t="s">
        <v>353</v>
      </c>
      <c r="R266" s="46">
        <v>43767.445300925923</v>
      </c>
      <c r="S266" s="45">
        <v>43767</v>
      </c>
      <c r="T266" s="46">
        <v>45540.716481481482</v>
      </c>
      <c r="U266" s="44" t="s">
        <v>343</v>
      </c>
      <c r="V266" s="44" t="s">
        <v>354</v>
      </c>
      <c r="W266" s="44" t="s">
        <v>323</v>
      </c>
      <c r="X266" s="44" t="s">
        <v>340</v>
      </c>
      <c r="Y266" s="44">
        <v>0</v>
      </c>
    </row>
    <row r="267" spans="1:25" x14ac:dyDescent="0.25">
      <c r="A267" s="44">
        <v>34911</v>
      </c>
      <c r="B267" s="44" t="s">
        <v>210</v>
      </c>
      <c r="C267" s="44" t="s">
        <v>850</v>
      </c>
      <c r="D267" s="44" t="s">
        <v>851</v>
      </c>
      <c r="E267" s="45">
        <v>26483</v>
      </c>
      <c r="F267" s="44" t="s">
        <v>85</v>
      </c>
      <c r="G267" s="44" t="s">
        <v>852</v>
      </c>
      <c r="I267" s="44" t="s">
        <v>126</v>
      </c>
      <c r="J267" s="44" t="s">
        <v>353</v>
      </c>
      <c r="R267" s="46">
        <v>43821.446319444447</v>
      </c>
      <c r="S267" s="45">
        <v>43821</v>
      </c>
      <c r="T267" s="46">
        <v>45556.885000000002</v>
      </c>
      <c r="U267" s="44" t="s">
        <v>235</v>
      </c>
      <c r="V267" s="44" t="s">
        <v>354</v>
      </c>
      <c r="W267" s="44" t="s">
        <v>323</v>
      </c>
      <c r="X267" s="44" t="s">
        <v>121</v>
      </c>
      <c r="Y267" s="44">
        <v>0</v>
      </c>
    </row>
    <row r="268" spans="1:25" x14ac:dyDescent="0.25">
      <c r="A268" s="44">
        <v>35047</v>
      </c>
      <c r="B268" s="44" t="s">
        <v>474</v>
      </c>
      <c r="C268" s="44" t="s">
        <v>475</v>
      </c>
      <c r="D268" s="44" t="s">
        <v>9</v>
      </c>
      <c r="E268" s="45">
        <v>39597</v>
      </c>
      <c r="F268" s="44" t="s">
        <v>85</v>
      </c>
      <c r="G268" s="44" t="s">
        <v>853</v>
      </c>
      <c r="I268" s="44" t="s">
        <v>126</v>
      </c>
      <c r="J268" s="44" t="s">
        <v>353</v>
      </c>
      <c r="R268" s="46">
        <v>43852.332789351851</v>
      </c>
      <c r="S268" s="45">
        <v>43852</v>
      </c>
      <c r="T268" s="46">
        <v>45565.529317129629</v>
      </c>
      <c r="U268" s="44" t="s">
        <v>454</v>
      </c>
      <c r="V268" s="44" t="s">
        <v>697</v>
      </c>
      <c r="W268" s="44" t="s">
        <v>323</v>
      </c>
      <c r="X268" s="44" t="s">
        <v>117</v>
      </c>
      <c r="Y268" s="44">
        <v>0</v>
      </c>
    </row>
    <row r="269" spans="1:25" x14ac:dyDescent="0.25">
      <c r="A269" s="44">
        <v>35057</v>
      </c>
      <c r="B269" s="44" t="s">
        <v>14</v>
      </c>
      <c r="C269" s="44" t="s">
        <v>56</v>
      </c>
      <c r="D269" s="44" t="s">
        <v>476</v>
      </c>
      <c r="E269" s="45">
        <v>39384</v>
      </c>
      <c r="F269" s="44" t="s">
        <v>85</v>
      </c>
      <c r="G269" s="44" t="s">
        <v>854</v>
      </c>
      <c r="I269" s="44" t="s">
        <v>126</v>
      </c>
      <c r="J269" s="44" t="s">
        <v>353</v>
      </c>
      <c r="R269" s="46">
        <v>43854.676041666666</v>
      </c>
      <c r="S269" s="45">
        <v>43854</v>
      </c>
      <c r="T269" s="46">
        <v>45560.038310185184</v>
      </c>
      <c r="U269" s="44" t="s">
        <v>438</v>
      </c>
      <c r="V269" s="44" t="s">
        <v>336</v>
      </c>
      <c r="W269" s="44" t="s">
        <v>323</v>
      </c>
      <c r="X269" s="44" t="s">
        <v>340</v>
      </c>
      <c r="Y269" s="44">
        <v>0</v>
      </c>
    </row>
    <row r="270" spans="1:25" x14ac:dyDescent="0.25">
      <c r="A270" s="44">
        <v>35135</v>
      </c>
      <c r="B270" s="44" t="s">
        <v>74</v>
      </c>
      <c r="C270" s="44" t="s">
        <v>52</v>
      </c>
      <c r="D270" s="44" t="s">
        <v>47</v>
      </c>
      <c r="E270" s="45">
        <v>23945</v>
      </c>
      <c r="F270" s="44" t="s">
        <v>85</v>
      </c>
      <c r="G270" s="44" t="s">
        <v>855</v>
      </c>
      <c r="I270" s="44" t="s">
        <v>126</v>
      </c>
      <c r="J270" s="44" t="s">
        <v>353</v>
      </c>
      <c r="R270" s="46">
        <v>43874.365925925929</v>
      </c>
      <c r="S270" s="45">
        <v>43874</v>
      </c>
      <c r="T270" s="46">
        <v>45551.576388888891</v>
      </c>
      <c r="U270" s="44" t="s">
        <v>542</v>
      </c>
      <c r="V270" s="44" t="s">
        <v>354</v>
      </c>
      <c r="W270" s="44" t="s">
        <v>543</v>
      </c>
      <c r="X270" s="44" t="s">
        <v>550</v>
      </c>
      <c r="Y270" s="44">
        <v>0</v>
      </c>
    </row>
    <row r="271" spans="1:25" x14ac:dyDescent="0.25">
      <c r="A271" s="44">
        <v>35352</v>
      </c>
      <c r="B271" s="44" t="s">
        <v>856</v>
      </c>
      <c r="C271" s="44" t="s">
        <v>771</v>
      </c>
      <c r="D271" s="44" t="s">
        <v>857</v>
      </c>
      <c r="E271" s="45">
        <v>33468</v>
      </c>
      <c r="F271" s="44" t="s">
        <v>85</v>
      </c>
      <c r="H271" s="44" t="s">
        <v>858</v>
      </c>
      <c r="I271" s="44" t="s">
        <v>139</v>
      </c>
      <c r="J271" s="44" t="s">
        <v>87</v>
      </c>
      <c r="R271" s="46">
        <v>44089.736956018518</v>
      </c>
      <c r="S271" s="45">
        <v>44089</v>
      </c>
      <c r="T271" s="46">
        <v>45547.783032407409</v>
      </c>
      <c r="U271" s="44" t="s">
        <v>261</v>
      </c>
      <c r="V271" s="44" t="s">
        <v>337</v>
      </c>
      <c r="W271" s="44" t="s">
        <v>323</v>
      </c>
      <c r="X271" s="44" t="s">
        <v>117</v>
      </c>
      <c r="Y271" s="44">
        <v>0</v>
      </c>
    </row>
    <row r="272" spans="1:25" x14ac:dyDescent="0.25">
      <c r="A272" s="44">
        <v>35470</v>
      </c>
      <c r="B272" s="44" t="s">
        <v>83</v>
      </c>
      <c r="C272" s="44" t="s">
        <v>150</v>
      </c>
      <c r="D272" s="44" t="s">
        <v>370</v>
      </c>
      <c r="E272" s="45">
        <v>30475</v>
      </c>
      <c r="F272" s="44" t="s">
        <v>85</v>
      </c>
      <c r="G272" s="44" t="s">
        <v>859</v>
      </c>
      <c r="I272" s="44" t="s">
        <v>126</v>
      </c>
      <c r="J272" s="44" t="s">
        <v>353</v>
      </c>
      <c r="R272" s="46">
        <v>44102.78087962963</v>
      </c>
      <c r="S272" s="45">
        <v>44102</v>
      </c>
      <c r="T272" s="46">
        <v>45559.626087962963</v>
      </c>
      <c r="U272" s="44" t="s">
        <v>190</v>
      </c>
      <c r="V272" s="44" t="s">
        <v>354</v>
      </c>
      <c r="W272" s="44" t="s">
        <v>323</v>
      </c>
      <c r="X272" s="44" t="s">
        <v>340</v>
      </c>
      <c r="Y272" s="44">
        <v>0</v>
      </c>
    </row>
    <row r="273" spans="1:25" x14ac:dyDescent="0.25">
      <c r="A273" s="44">
        <v>35499</v>
      </c>
      <c r="B273" s="44" t="s">
        <v>860</v>
      </c>
      <c r="C273" s="44" t="s">
        <v>10</v>
      </c>
      <c r="D273" s="44" t="s">
        <v>9</v>
      </c>
      <c r="E273" s="45">
        <v>40382</v>
      </c>
      <c r="F273" s="44" t="s">
        <v>85</v>
      </c>
      <c r="G273" s="44" t="s">
        <v>861</v>
      </c>
      <c r="I273" s="44" t="s">
        <v>126</v>
      </c>
      <c r="J273" s="44" t="s">
        <v>353</v>
      </c>
      <c r="R273" s="46">
        <v>44106.304305555554</v>
      </c>
      <c r="S273" s="45">
        <v>44106</v>
      </c>
      <c r="T273" s="46">
        <v>45565.592592592591</v>
      </c>
      <c r="U273" s="44" t="s">
        <v>454</v>
      </c>
      <c r="V273" s="44" t="s">
        <v>335</v>
      </c>
      <c r="W273" s="44" t="s">
        <v>323</v>
      </c>
      <c r="X273" s="44" t="s">
        <v>117</v>
      </c>
      <c r="Y273" s="44">
        <v>0</v>
      </c>
    </row>
    <row r="274" spans="1:25" x14ac:dyDescent="0.25">
      <c r="A274" s="44">
        <v>35561</v>
      </c>
      <c r="B274" s="44" t="s">
        <v>155</v>
      </c>
      <c r="C274" s="44" t="s">
        <v>862</v>
      </c>
      <c r="D274" s="44" t="s">
        <v>863</v>
      </c>
      <c r="E274" s="45">
        <v>26830</v>
      </c>
      <c r="F274" s="44" t="s">
        <v>86</v>
      </c>
      <c r="G274" s="44" t="s">
        <v>864</v>
      </c>
      <c r="I274" s="44" t="s">
        <v>126</v>
      </c>
      <c r="J274" s="44" t="s">
        <v>353</v>
      </c>
      <c r="R274" s="46">
        <v>44111.698252314818</v>
      </c>
      <c r="S274" s="45">
        <v>44111</v>
      </c>
      <c r="T274" s="46">
        <v>45546.027916666666</v>
      </c>
      <c r="U274" s="44" t="s">
        <v>168</v>
      </c>
      <c r="V274" s="44" t="s">
        <v>354</v>
      </c>
      <c r="W274" s="44" t="s">
        <v>551</v>
      </c>
      <c r="X274" s="44" t="s">
        <v>552</v>
      </c>
      <c r="Y274" s="44">
        <v>0</v>
      </c>
    </row>
    <row r="275" spans="1:25" x14ac:dyDescent="0.25">
      <c r="A275" s="44">
        <v>35573</v>
      </c>
      <c r="B275" s="44" t="s">
        <v>56</v>
      </c>
      <c r="C275" s="44" t="s">
        <v>96</v>
      </c>
      <c r="D275" s="44" t="s">
        <v>152</v>
      </c>
      <c r="E275" s="45">
        <v>41955</v>
      </c>
      <c r="F275" s="44" t="s">
        <v>85</v>
      </c>
      <c r="G275" s="44" t="s">
        <v>865</v>
      </c>
      <c r="I275" s="44" t="s">
        <v>126</v>
      </c>
      <c r="J275" s="44" t="s">
        <v>353</v>
      </c>
      <c r="R275" s="46">
        <v>44112.630706018521</v>
      </c>
      <c r="S275" s="45">
        <v>44112</v>
      </c>
      <c r="T275" s="46">
        <v>45540.458333333336</v>
      </c>
      <c r="U275" s="44" t="s">
        <v>140</v>
      </c>
      <c r="V275" s="44" t="s">
        <v>333</v>
      </c>
      <c r="W275" s="44" t="s">
        <v>323</v>
      </c>
      <c r="X275" s="44" t="s">
        <v>117</v>
      </c>
      <c r="Y275" s="44">
        <v>0</v>
      </c>
    </row>
    <row r="276" spans="1:25" x14ac:dyDescent="0.25">
      <c r="A276" s="44">
        <v>35574</v>
      </c>
      <c r="B276" s="44" t="s">
        <v>14</v>
      </c>
      <c r="C276" s="44" t="s">
        <v>14</v>
      </c>
      <c r="D276" s="44" t="s">
        <v>20</v>
      </c>
      <c r="E276" s="45">
        <v>42194</v>
      </c>
      <c r="F276" s="44" t="s">
        <v>85</v>
      </c>
      <c r="G276" s="44" t="s">
        <v>866</v>
      </c>
      <c r="I276" s="44" t="s">
        <v>126</v>
      </c>
      <c r="J276" s="44" t="s">
        <v>353</v>
      </c>
      <c r="R276" s="46">
        <v>44112.631793981483</v>
      </c>
      <c r="S276" s="45">
        <v>44112</v>
      </c>
      <c r="T276" s="46">
        <v>45555.7653587963</v>
      </c>
      <c r="U276" s="44" t="s">
        <v>140</v>
      </c>
      <c r="V276" s="44" t="s">
        <v>333</v>
      </c>
      <c r="W276" s="44" t="s">
        <v>323</v>
      </c>
      <c r="X276" s="44" t="s">
        <v>117</v>
      </c>
      <c r="Y276" s="44">
        <v>0</v>
      </c>
    </row>
    <row r="277" spans="1:25" x14ac:dyDescent="0.25">
      <c r="A277" s="44">
        <v>35620</v>
      </c>
      <c r="B277" s="44" t="s">
        <v>181</v>
      </c>
      <c r="C277" s="44" t="s">
        <v>150</v>
      </c>
      <c r="D277" s="44" t="s">
        <v>63</v>
      </c>
      <c r="E277" s="45">
        <v>40352</v>
      </c>
      <c r="F277" s="44" t="s">
        <v>85</v>
      </c>
      <c r="G277" s="44" t="s">
        <v>867</v>
      </c>
      <c r="I277" s="44" t="s">
        <v>126</v>
      </c>
      <c r="J277" s="44" t="s">
        <v>353</v>
      </c>
      <c r="R277" s="46">
        <v>44116.65252314815</v>
      </c>
      <c r="S277" s="45">
        <v>44116</v>
      </c>
      <c r="T277" s="46">
        <v>45537.598946759259</v>
      </c>
      <c r="U277" s="44" t="s">
        <v>190</v>
      </c>
      <c r="V277" s="44" t="s">
        <v>335</v>
      </c>
      <c r="W277" s="44" t="s">
        <v>323</v>
      </c>
      <c r="X277" s="44" t="s">
        <v>118</v>
      </c>
      <c r="Y277" s="44">
        <v>0</v>
      </c>
    </row>
    <row r="278" spans="1:25" x14ac:dyDescent="0.25">
      <c r="A278" s="44">
        <v>36186</v>
      </c>
      <c r="B278" s="44" t="s">
        <v>868</v>
      </c>
      <c r="C278" s="44" t="s">
        <v>170</v>
      </c>
      <c r="D278" s="44" t="s">
        <v>29</v>
      </c>
      <c r="E278" s="45">
        <v>26804</v>
      </c>
      <c r="F278" s="44" t="s">
        <v>85</v>
      </c>
      <c r="G278" s="44" t="s">
        <v>869</v>
      </c>
      <c r="I278" s="44" t="s">
        <v>126</v>
      </c>
      <c r="J278" s="44" t="s">
        <v>353</v>
      </c>
      <c r="R278" s="46">
        <v>44200.897719907407</v>
      </c>
      <c r="S278" s="45">
        <v>44200</v>
      </c>
      <c r="T278" s="46">
        <v>45553.472546296296</v>
      </c>
      <c r="U278" s="44" t="s">
        <v>542</v>
      </c>
      <c r="V278" s="44" t="s">
        <v>354</v>
      </c>
      <c r="W278" s="44" t="s">
        <v>543</v>
      </c>
      <c r="X278" s="44" t="s">
        <v>550</v>
      </c>
      <c r="Y278" s="44">
        <v>0</v>
      </c>
    </row>
    <row r="279" spans="1:25" x14ac:dyDescent="0.25">
      <c r="A279" s="44">
        <v>36351</v>
      </c>
      <c r="B279" s="44" t="s">
        <v>10</v>
      </c>
      <c r="C279" s="44" t="s">
        <v>77</v>
      </c>
      <c r="D279" s="44" t="s">
        <v>26</v>
      </c>
      <c r="E279" s="45">
        <v>26470</v>
      </c>
      <c r="F279" s="44" t="s">
        <v>85</v>
      </c>
      <c r="G279" s="44" t="s">
        <v>870</v>
      </c>
      <c r="I279" s="44" t="s">
        <v>126</v>
      </c>
      <c r="J279" s="44" t="s">
        <v>353</v>
      </c>
      <c r="R279" s="46">
        <v>44237.482638888891</v>
      </c>
      <c r="S279" s="45">
        <v>44237</v>
      </c>
      <c r="T279" s="46">
        <v>45538.930092592593</v>
      </c>
      <c r="U279" s="44" t="s">
        <v>566</v>
      </c>
      <c r="V279" s="44" t="s">
        <v>354</v>
      </c>
      <c r="W279" s="44" t="s">
        <v>323</v>
      </c>
      <c r="X279" s="44" t="s">
        <v>340</v>
      </c>
      <c r="Y279" s="44">
        <v>0</v>
      </c>
    </row>
    <row r="280" spans="1:25" x14ac:dyDescent="0.25">
      <c r="A280" s="44">
        <v>36352</v>
      </c>
      <c r="B280" s="44" t="s">
        <v>185</v>
      </c>
      <c r="C280" s="44" t="s">
        <v>371</v>
      </c>
      <c r="D280" s="44" t="s">
        <v>171</v>
      </c>
      <c r="E280" s="45">
        <v>38536</v>
      </c>
      <c r="F280" s="44" t="s">
        <v>86</v>
      </c>
      <c r="G280" s="44" t="s">
        <v>871</v>
      </c>
      <c r="I280" s="44" t="s">
        <v>126</v>
      </c>
      <c r="J280" s="44" t="s">
        <v>353</v>
      </c>
      <c r="R280" s="46">
        <v>44237.488171296296</v>
      </c>
      <c r="S280" s="45">
        <v>44237</v>
      </c>
      <c r="T280" s="46">
        <v>45541.969710648147</v>
      </c>
      <c r="U280" s="44" t="s">
        <v>566</v>
      </c>
      <c r="V280" s="44" t="s">
        <v>388</v>
      </c>
      <c r="W280" s="44" t="s">
        <v>323</v>
      </c>
      <c r="X280" s="44" t="s">
        <v>121</v>
      </c>
      <c r="Y280" s="44">
        <v>0</v>
      </c>
    </row>
    <row r="281" spans="1:25" x14ac:dyDescent="0.25">
      <c r="A281" s="44">
        <v>36483</v>
      </c>
      <c r="B281" s="44" t="s">
        <v>252</v>
      </c>
      <c r="C281" s="44" t="s">
        <v>40</v>
      </c>
      <c r="D281" s="44" t="s">
        <v>26</v>
      </c>
      <c r="E281" s="45">
        <v>18117</v>
      </c>
      <c r="F281" s="44" t="s">
        <v>85</v>
      </c>
      <c r="G281" s="44" t="s">
        <v>872</v>
      </c>
      <c r="I281" s="44" t="s">
        <v>126</v>
      </c>
      <c r="J281" s="44" t="s">
        <v>353</v>
      </c>
      <c r="R281" s="46">
        <v>44266.595277777778</v>
      </c>
      <c r="S281" s="45">
        <v>44266</v>
      </c>
      <c r="T281" s="46">
        <v>45568.386076388888</v>
      </c>
      <c r="U281" s="44" t="s">
        <v>561</v>
      </c>
      <c r="V281" s="44" t="s">
        <v>354</v>
      </c>
      <c r="W281" s="44" t="s">
        <v>323</v>
      </c>
      <c r="X281" s="44" t="s">
        <v>340</v>
      </c>
      <c r="Y281" s="44">
        <v>0</v>
      </c>
    </row>
    <row r="282" spans="1:25" x14ac:dyDescent="0.25">
      <c r="A282" s="44">
        <v>36771</v>
      </c>
      <c r="B282" s="44" t="s">
        <v>112</v>
      </c>
      <c r="C282" s="44" t="s">
        <v>14</v>
      </c>
      <c r="D282" s="44" t="s">
        <v>372</v>
      </c>
      <c r="E282" s="45">
        <v>30837</v>
      </c>
      <c r="F282" s="44" t="s">
        <v>85</v>
      </c>
      <c r="G282" s="44" t="s">
        <v>873</v>
      </c>
      <c r="I282" s="44" t="s">
        <v>126</v>
      </c>
      <c r="J282" s="44" t="s">
        <v>353</v>
      </c>
      <c r="R282" s="46">
        <v>44357.625104166669</v>
      </c>
      <c r="S282" s="45">
        <v>44357</v>
      </c>
      <c r="T282" s="46">
        <v>45546.915266203701</v>
      </c>
      <c r="U282" s="44" t="s">
        <v>278</v>
      </c>
      <c r="V282" s="44" t="s">
        <v>354</v>
      </c>
      <c r="W282" s="44" t="s">
        <v>323</v>
      </c>
      <c r="X282" s="44" t="s">
        <v>118</v>
      </c>
      <c r="Y282" s="44">
        <v>0</v>
      </c>
    </row>
    <row r="283" spans="1:25" x14ac:dyDescent="0.25">
      <c r="A283" s="44">
        <v>36787</v>
      </c>
      <c r="B283" s="44" t="s">
        <v>373</v>
      </c>
      <c r="C283" s="44" t="s">
        <v>374</v>
      </c>
      <c r="D283" s="44" t="s">
        <v>48</v>
      </c>
      <c r="E283" s="45">
        <v>23251</v>
      </c>
      <c r="F283" s="44" t="s">
        <v>85</v>
      </c>
      <c r="G283" s="44" t="s">
        <v>874</v>
      </c>
      <c r="I283" s="44" t="s">
        <v>126</v>
      </c>
      <c r="J283" s="44" t="s">
        <v>353</v>
      </c>
      <c r="R283" s="46">
        <v>44369.535104166665</v>
      </c>
      <c r="S283" s="45">
        <v>44369</v>
      </c>
      <c r="T283" s="46">
        <v>45553.831782407404</v>
      </c>
      <c r="U283" s="44" t="s">
        <v>561</v>
      </c>
      <c r="V283" s="44" t="s">
        <v>354</v>
      </c>
      <c r="W283" s="44" t="s">
        <v>323</v>
      </c>
      <c r="X283" s="44" t="s">
        <v>117</v>
      </c>
      <c r="Y283" s="44">
        <v>0</v>
      </c>
    </row>
    <row r="284" spans="1:25" x14ac:dyDescent="0.25">
      <c r="A284" s="44">
        <v>36896</v>
      </c>
      <c r="B284" s="44" t="s">
        <v>153</v>
      </c>
      <c r="C284" s="44" t="s">
        <v>42</v>
      </c>
      <c r="D284" s="44" t="s">
        <v>23</v>
      </c>
      <c r="E284" s="45">
        <v>39209</v>
      </c>
      <c r="F284" s="44" t="s">
        <v>85</v>
      </c>
      <c r="G284" s="44" t="s">
        <v>875</v>
      </c>
      <c r="I284" s="44" t="s">
        <v>126</v>
      </c>
      <c r="J284" s="44" t="s">
        <v>353</v>
      </c>
      <c r="R284" s="46">
        <v>44447.952175925922</v>
      </c>
      <c r="S284" s="45">
        <v>44447</v>
      </c>
      <c r="T284" s="46">
        <v>45538.955543981479</v>
      </c>
      <c r="U284" s="44" t="s">
        <v>566</v>
      </c>
      <c r="V284" s="44" t="s">
        <v>336</v>
      </c>
      <c r="W284" s="44" t="s">
        <v>323</v>
      </c>
      <c r="X284" s="44" t="s">
        <v>121</v>
      </c>
      <c r="Y284" s="44">
        <v>0</v>
      </c>
    </row>
    <row r="285" spans="1:25" x14ac:dyDescent="0.25">
      <c r="A285" s="44">
        <v>36897</v>
      </c>
      <c r="B285" s="44" t="s">
        <v>11</v>
      </c>
      <c r="C285" s="44" t="s">
        <v>10</v>
      </c>
      <c r="D285" s="44" t="s">
        <v>53</v>
      </c>
      <c r="E285" s="45">
        <v>40919</v>
      </c>
      <c r="F285" s="44" t="s">
        <v>85</v>
      </c>
      <c r="G285" s="44" t="s">
        <v>876</v>
      </c>
      <c r="I285" s="44" t="s">
        <v>126</v>
      </c>
      <c r="J285" s="44" t="s">
        <v>353</v>
      </c>
      <c r="R285" s="46">
        <v>44447.955821759257</v>
      </c>
      <c r="S285" s="45">
        <v>44447</v>
      </c>
      <c r="T285" s="46">
        <v>45538.938564814816</v>
      </c>
      <c r="U285" s="44" t="s">
        <v>566</v>
      </c>
      <c r="V285" s="44" t="s">
        <v>334</v>
      </c>
      <c r="W285" s="44" t="s">
        <v>323</v>
      </c>
      <c r="X285" s="44" t="s">
        <v>340</v>
      </c>
      <c r="Y285" s="44">
        <v>0</v>
      </c>
    </row>
    <row r="286" spans="1:25" x14ac:dyDescent="0.25">
      <c r="A286" s="44">
        <v>36898</v>
      </c>
      <c r="B286" s="44" t="s">
        <v>175</v>
      </c>
      <c r="C286" s="44" t="s">
        <v>116</v>
      </c>
      <c r="D286" s="44" t="s">
        <v>158</v>
      </c>
      <c r="E286" s="45">
        <v>40547</v>
      </c>
      <c r="F286" s="44" t="s">
        <v>85</v>
      </c>
      <c r="G286" s="44" t="s">
        <v>877</v>
      </c>
      <c r="I286" s="44" t="s">
        <v>126</v>
      </c>
      <c r="J286" s="44" t="s">
        <v>353</v>
      </c>
      <c r="R286" s="46">
        <v>44447.958483796298</v>
      </c>
      <c r="S286" s="45">
        <v>44447</v>
      </c>
      <c r="T286" s="46">
        <v>45539.92082175926</v>
      </c>
      <c r="U286" s="44" t="s">
        <v>566</v>
      </c>
      <c r="V286" s="44" t="s">
        <v>335</v>
      </c>
      <c r="W286" s="44" t="s">
        <v>323</v>
      </c>
      <c r="X286" s="44" t="s">
        <v>340</v>
      </c>
      <c r="Y286" s="44">
        <v>0</v>
      </c>
    </row>
    <row r="287" spans="1:25" x14ac:dyDescent="0.25">
      <c r="A287" s="44">
        <v>36901</v>
      </c>
      <c r="B287" s="44" t="s">
        <v>96</v>
      </c>
      <c r="C287" s="44" t="s">
        <v>390</v>
      </c>
      <c r="D287" s="44" t="s">
        <v>156</v>
      </c>
      <c r="E287" s="45">
        <v>26967</v>
      </c>
      <c r="F287" s="44" t="s">
        <v>85</v>
      </c>
      <c r="G287" s="44" t="s">
        <v>878</v>
      </c>
      <c r="I287" s="44" t="s">
        <v>126</v>
      </c>
      <c r="J287" s="44" t="s">
        <v>353</v>
      </c>
      <c r="R287" s="46">
        <v>44448.430844907409</v>
      </c>
      <c r="S287" s="45">
        <v>44448</v>
      </c>
      <c r="T287" s="46">
        <v>45555.83152777778</v>
      </c>
      <c r="U287" s="44" t="s">
        <v>200</v>
      </c>
      <c r="V287" s="44" t="s">
        <v>354</v>
      </c>
      <c r="W287" s="44" t="s">
        <v>323</v>
      </c>
      <c r="X287" s="44" t="s">
        <v>340</v>
      </c>
      <c r="Y287" s="44">
        <v>0</v>
      </c>
    </row>
    <row r="288" spans="1:25" x14ac:dyDescent="0.25">
      <c r="A288" s="44">
        <v>36914</v>
      </c>
      <c r="B288" s="44" t="s">
        <v>375</v>
      </c>
      <c r="C288" s="44" t="s">
        <v>251</v>
      </c>
      <c r="D288" s="44" t="s">
        <v>99</v>
      </c>
      <c r="E288" s="45">
        <v>39078</v>
      </c>
      <c r="F288" s="44" t="s">
        <v>85</v>
      </c>
      <c r="G288" s="44" t="s">
        <v>879</v>
      </c>
      <c r="I288" s="44" t="s">
        <v>126</v>
      </c>
      <c r="J288" s="44" t="s">
        <v>353</v>
      </c>
      <c r="R288" s="46">
        <v>44448.893449074072</v>
      </c>
      <c r="S288" s="45">
        <v>44448</v>
      </c>
      <c r="T288" s="46">
        <v>45538.944097222222</v>
      </c>
      <c r="U288" s="44" t="s">
        <v>566</v>
      </c>
      <c r="V288" s="44" t="s">
        <v>336</v>
      </c>
      <c r="W288" s="44" t="s">
        <v>323</v>
      </c>
      <c r="X288" s="44" t="s">
        <v>340</v>
      </c>
      <c r="Y288" s="44">
        <v>0</v>
      </c>
    </row>
    <row r="289" spans="1:25" x14ac:dyDescent="0.25">
      <c r="A289" s="44">
        <v>36917</v>
      </c>
      <c r="B289" s="44" t="s">
        <v>197</v>
      </c>
      <c r="C289" s="44" t="s">
        <v>11</v>
      </c>
      <c r="D289" s="44" t="s">
        <v>99</v>
      </c>
      <c r="E289" s="45">
        <v>41015</v>
      </c>
      <c r="F289" s="44" t="s">
        <v>85</v>
      </c>
      <c r="G289" s="44" t="s">
        <v>880</v>
      </c>
      <c r="I289" s="44" t="s">
        <v>126</v>
      </c>
      <c r="J289" s="44" t="s">
        <v>353</v>
      </c>
      <c r="R289" s="46">
        <v>44448.905960648146</v>
      </c>
      <c r="S289" s="45">
        <v>44448</v>
      </c>
      <c r="T289" s="46">
        <v>45539.92423611111</v>
      </c>
      <c r="U289" s="44" t="s">
        <v>566</v>
      </c>
      <c r="V289" s="44" t="s">
        <v>334</v>
      </c>
      <c r="W289" s="44" t="s">
        <v>323</v>
      </c>
      <c r="X289" s="44" t="s">
        <v>340</v>
      </c>
      <c r="Y289" s="44">
        <v>0</v>
      </c>
    </row>
    <row r="290" spans="1:25" x14ac:dyDescent="0.25">
      <c r="A290" s="44">
        <v>36919</v>
      </c>
      <c r="B290" s="44" t="s">
        <v>75</v>
      </c>
      <c r="C290" s="44" t="s">
        <v>267</v>
      </c>
      <c r="D290" s="44" t="s">
        <v>160</v>
      </c>
      <c r="E290" s="45">
        <v>30150</v>
      </c>
      <c r="F290" s="44" t="s">
        <v>85</v>
      </c>
      <c r="G290" s="44" t="s">
        <v>881</v>
      </c>
      <c r="I290" s="44" t="s">
        <v>126</v>
      </c>
      <c r="J290" s="44" t="s">
        <v>353</v>
      </c>
      <c r="R290" s="46">
        <v>44448.920787037037</v>
      </c>
      <c r="S290" s="45">
        <v>44448</v>
      </c>
      <c r="T290" s="46">
        <v>45538.947708333333</v>
      </c>
      <c r="U290" s="44" t="s">
        <v>566</v>
      </c>
      <c r="V290" s="44" t="s">
        <v>354</v>
      </c>
      <c r="W290" s="44" t="s">
        <v>323</v>
      </c>
      <c r="X290" s="44" t="s">
        <v>340</v>
      </c>
      <c r="Y290" s="44">
        <v>0</v>
      </c>
    </row>
    <row r="291" spans="1:25" x14ac:dyDescent="0.25">
      <c r="A291" s="44">
        <v>37025</v>
      </c>
      <c r="B291" s="44" t="s">
        <v>376</v>
      </c>
      <c r="C291" s="44" t="s">
        <v>377</v>
      </c>
      <c r="D291" s="44" t="s">
        <v>378</v>
      </c>
      <c r="E291" s="45">
        <v>26945</v>
      </c>
      <c r="F291" s="44" t="s">
        <v>85</v>
      </c>
      <c r="G291" s="44" t="s">
        <v>882</v>
      </c>
      <c r="I291" s="44" t="s">
        <v>126</v>
      </c>
      <c r="J291" s="44" t="s">
        <v>353</v>
      </c>
      <c r="R291" s="46">
        <v>44454.486122685186</v>
      </c>
      <c r="S291" s="45">
        <v>44454</v>
      </c>
      <c r="T291" s="46">
        <v>45538.932615740741</v>
      </c>
      <c r="U291" s="44" t="s">
        <v>566</v>
      </c>
      <c r="V291" s="44" t="s">
        <v>354</v>
      </c>
      <c r="W291" s="44" t="s">
        <v>323</v>
      </c>
      <c r="X291" s="44" t="s">
        <v>340</v>
      </c>
      <c r="Y291" s="44">
        <v>0</v>
      </c>
    </row>
    <row r="292" spans="1:25" x14ac:dyDescent="0.25">
      <c r="A292" s="44">
        <v>37026</v>
      </c>
      <c r="B292" s="44" t="s">
        <v>376</v>
      </c>
      <c r="C292" s="44" t="s">
        <v>10</v>
      </c>
      <c r="D292" s="44" t="s">
        <v>13</v>
      </c>
      <c r="E292" s="45">
        <v>39334</v>
      </c>
      <c r="F292" s="44" t="s">
        <v>85</v>
      </c>
      <c r="G292" s="44" t="s">
        <v>883</v>
      </c>
      <c r="I292" s="44" t="s">
        <v>126</v>
      </c>
      <c r="J292" s="44" t="s">
        <v>353</v>
      </c>
      <c r="R292" s="46">
        <v>44454.488252314812</v>
      </c>
      <c r="S292" s="45">
        <v>44454</v>
      </c>
      <c r="T292" s="46">
        <v>45538.934490740743</v>
      </c>
      <c r="U292" s="44" t="s">
        <v>566</v>
      </c>
      <c r="V292" s="44" t="s">
        <v>336</v>
      </c>
      <c r="W292" s="44" t="s">
        <v>323</v>
      </c>
      <c r="X292" s="44" t="s">
        <v>340</v>
      </c>
      <c r="Y292" s="44">
        <v>0</v>
      </c>
    </row>
    <row r="293" spans="1:25" x14ac:dyDescent="0.25">
      <c r="A293" s="44">
        <v>37028</v>
      </c>
      <c r="B293" s="44" t="s">
        <v>379</v>
      </c>
      <c r="C293" s="44" t="s">
        <v>33</v>
      </c>
      <c r="D293" s="44" t="s">
        <v>321</v>
      </c>
      <c r="E293" s="45">
        <v>29662</v>
      </c>
      <c r="F293" s="44" t="s">
        <v>85</v>
      </c>
      <c r="G293" s="44" t="s">
        <v>884</v>
      </c>
      <c r="I293" s="44" t="s">
        <v>126</v>
      </c>
      <c r="J293" s="44" t="s">
        <v>353</v>
      </c>
      <c r="R293" s="46">
        <v>44454.493530092594</v>
      </c>
      <c r="S293" s="45">
        <v>44454</v>
      </c>
      <c r="T293" s="46">
        <v>45553.849780092591</v>
      </c>
      <c r="U293" s="44" t="s">
        <v>561</v>
      </c>
      <c r="V293" s="44" t="s">
        <v>354</v>
      </c>
      <c r="W293" s="44" t="s">
        <v>323</v>
      </c>
      <c r="X293" s="44" t="s">
        <v>340</v>
      </c>
      <c r="Y293" s="44">
        <v>0</v>
      </c>
    </row>
    <row r="294" spans="1:25" x14ac:dyDescent="0.25">
      <c r="A294" s="44">
        <v>37437</v>
      </c>
      <c r="B294" s="44" t="s">
        <v>391</v>
      </c>
      <c r="D294" s="44" t="s">
        <v>392</v>
      </c>
      <c r="E294" s="45">
        <v>26506</v>
      </c>
      <c r="F294" s="44" t="s">
        <v>85</v>
      </c>
      <c r="H294" s="44" t="s">
        <v>393</v>
      </c>
      <c r="I294" s="44" t="s">
        <v>394</v>
      </c>
      <c r="J294" s="44" t="s">
        <v>87</v>
      </c>
      <c r="R294" s="46">
        <v>44468.810949074075</v>
      </c>
      <c r="S294" s="45">
        <v>44468</v>
      </c>
      <c r="T294" s="46">
        <v>45542.797986111109</v>
      </c>
      <c r="U294" s="44" t="s">
        <v>278</v>
      </c>
      <c r="V294" s="44" t="s">
        <v>354</v>
      </c>
      <c r="W294" s="44" t="s">
        <v>323</v>
      </c>
      <c r="X294" s="44" t="s">
        <v>340</v>
      </c>
      <c r="Y294" s="44">
        <v>0</v>
      </c>
    </row>
    <row r="295" spans="1:25" x14ac:dyDescent="0.25">
      <c r="A295" s="44">
        <v>37512</v>
      </c>
      <c r="B295" s="44" t="s">
        <v>250</v>
      </c>
      <c r="C295" s="44" t="s">
        <v>212</v>
      </c>
      <c r="D295" s="44" t="s">
        <v>73</v>
      </c>
      <c r="E295" s="45">
        <v>27354</v>
      </c>
      <c r="F295" s="44" t="s">
        <v>85</v>
      </c>
      <c r="G295" s="44" t="s">
        <v>885</v>
      </c>
      <c r="I295" s="44" t="s">
        <v>126</v>
      </c>
      <c r="J295" s="44" t="s">
        <v>353</v>
      </c>
      <c r="R295" s="46">
        <v>44472.438692129632</v>
      </c>
      <c r="S295" s="45">
        <v>44472</v>
      </c>
      <c r="T295" s="46">
        <v>45555.355138888888</v>
      </c>
      <c r="U295" s="44" t="s">
        <v>665</v>
      </c>
      <c r="V295" s="44" t="s">
        <v>354</v>
      </c>
      <c r="W295" s="44" t="s">
        <v>551</v>
      </c>
      <c r="X295" s="44" t="s">
        <v>677</v>
      </c>
      <c r="Y295" s="44">
        <v>0</v>
      </c>
    </row>
    <row r="296" spans="1:25" x14ac:dyDescent="0.25">
      <c r="A296" s="44">
        <v>37512</v>
      </c>
      <c r="B296" s="44" t="s">
        <v>250</v>
      </c>
      <c r="C296" s="44" t="s">
        <v>212</v>
      </c>
      <c r="D296" s="44" t="s">
        <v>73</v>
      </c>
      <c r="E296" s="45">
        <v>27354</v>
      </c>
      <c r="F296" s="44" t="s">
        <v>85</v>
      </c>
      <c r="G296" s="44" t="s">
        <v>885</v>
      </c>
      <c r="I296" s="44" t="s">
        <v>126</v>
      </c>
      <c r="J296" s="44" t="s">
        <v>353</v>
      </c>
      <c r="R296" s="46">
        <v>44472.438692129632</v>
      </c>
      <c r="S296" s="45">
        <v>44472</v>
      </c>
      <c r="T296" s="46">
        <v>45555.354953703703</v>
      </c>
      <c r="U296" s="44" t="s">
        <v>665</v>
      </c>
      <c r="V296" s="44" t="s">
        <v>354</v>
      </c>
      <c r="W296" s="44" t="s">
        <v>546</v>
      </c>
      <c r="X296" s="44" t="s">
        <v>597</v>
      </c>
      <c r="Y296" s="44">
        <v>0</v>
      </c>
    </row>
    <row r="297" spans="1:25" x14ac:dyDescent="0.25">
      <c r="A297" s="44">
        <v>37512</v>
      </c>
      <c r="B297" s="44" t="s">
        <v>250</v>
      </c>
      <c r="C297" s="44" t="s">
        <v>212</v>
      </c>
      <c r="D297" s="44" t="s">
        <v>73</v>
      </c>
      <c r="E297" s="45">
        <v>27354</v>
      </c>
      <c r="F297" s="44" t="s">
        <v>85</v>
      </c>
      <c r="G297" s="44" t="s">
        <v>885</v>
      </c>
      <c r="I297" s="44" t="s">
        <v>126</v>
      </c>
      <c r="J297" s="44" t="s">
        <v>353</v>
      </c>
      <c r="R297" s="46">
        <v>44472.438692129632</v>
      </c>
      <c r="S297" s="45">
        <v>44472</v>
      </c>
      <c r="T297" s="46">
        <v>45555.603125000001</v>
      </c>
      <c r="U297" s="44" t="s">
        <v>665</v>
      </c>
      <c r="V297" s="44" t="s">
        <v>354</v>
      </c>
      <c r="W297" s="44" t="s">
        <v>323</v>
      </c>
      <c r="X297" s="44" t="s">
        <v>121</v>
      </c>
      <c r="Y297" s="44">
        <v>0</v>
      </c>
    </row>
    <row r="298" spans="1:25" x14ac:dyDescent="0.25">
      <c r="A298" s="44">
        <v>37527</v>
      </c>
      <c r="B298" s="44" t="s">
        <v>380</v>
      </c>
      <c r="C298" s="44" t="s">
        <v>194</v>
      </c>
      <c r="D298" s="44" t="s">
        <v>381</v>
      </c>
      <c r="E298" s="45">
        <v>23321</v>
      </c>
      <c r="F298" s="44" t="s">
        <v>85</v>
      </c>
      <c r="G298" s="44" t="s">
        <v>886</v>
      </c>
      <c r="I298" s="44" t="s">
        <v>126</v>
      </c>
      <c r="J298" s="44" t="s">
        <v>353</v>
      </c>
      <c r="R298" s="46">
        <v>44472.787708333337</v>
      </c>
      <c r="S298" s="45">
        <v>44472</v>
      </c>
      <c r="T298" s="46">
        <v>45540.716203703705</v>
      </c>
      <c r="U298" s="44" t="s">
        <v>343</v>
      </c>
      <c r="V298" s="44" t="s">
        <v>354</v>
      </c>
      <c r="W298" s="44" t="s">
        <v>323</v>
      </c>
      <c r="X298" s="44" t="s">
        <v>340</v>
      </c>
      <c r="Y298" s="44">
        <v>0</v>
      </c>
    </row>
    <row r="299" spans="1:25" x14ac:dyDescent="0.25">
      <c r="A299" s="44">
        <v>37590</v>
      </c>
      <c r="B299" s="44" t="s">
        <v>51</v>
      </c>
      <c r="C299" s="44" t="s">
        <v>237</v>
      </c>
      <c r="D299" s="44" t="s">
        <v>34</v>
      </c>
      <c r="E299" s="45">
        <v>21156</v>
      </c>
      <c r="F299" s="44" t="s">
        <v>85</v>
      </c>
      <c r="G299" s="44" t="s">
        <v>887</v>
      </c>
      <c r="I299" s="44" t="s">
        <v>126</v>
      </c>
      <c r="J299" s="44" t="s">
        <v>353</v>
      </c>
      <c r="R299" s="46">
        <v>44474.857685185183</v>
      </c>
      <c r="S299" s="45">
        <v>44474</v>
      </c>
      <c r="T299" s="46">
        <v>45542.797500000001</v>
      </c>
      <c r="U299" s="44" t="s">
        <v>278</v>
      </c>
      <c r="V299" s="44" t="s">
        <v>354</v>
      </c>
      <c r="W299" s="44" t="s">
        <v>323</v>
      </c>
      <c r="X299" s="44" t="s">
        <v>340</v>
      </c>
      <c r="Y299" s="44">
        <v>0</v>
      </c>
    </row>
    <row r="300" spans="1:25" x14ac:dyDescent="0.25">
      <c r="A300" s="44">
        <v>37662</v>
      </c>
      <c r="B300" s="44" t="s">
        <v>14</v>
      </c>
      <c r="C300" s="44" t="s">
        <v>477</v>
      </c>
      <c r="D300" s="44" t="s">
        <v>57</v>
      </c>
      <c r="E300" s="45">
        <v>37591</v>
      </c>
      <c r="F300" s="44" t="s">
        <v>85</v>
      </c>
      <c r="G300" s="44" t="s">
        <v>888</v>
      </c>
      <c r="I300" s="44" t="s">
        <v>126</v>
      </c>
      <c r="J300" s="44" t="s">
        <v>353</v>
      </c>
      <c r="R300" s="46">
        <v>44476.25472222222</v>
      </c>
      <c r="S300" s="45">
        <v>44476</v>
      </c>
      <c r="T300" s="46">
        <v>45565.531458333331</v>
      </c>
      <c r="U300" s="44" t="s">
        <v>454</v>
      </c>
      <c r="V300" s="44" t="s">
        <v>337</v>
      </c>
      <c r="W300" s="44" t="s">
        <v>323</v>
      </c>
      <c r="X300" s="44" t="s">
        <v>117</v>
      </c>
      <c r="Y300" s="44">
        <v>0</v>
      </c>
    </row>
    <row r="301" spans="1:25" x14ac:dyDescent="0.25">
      <c r="A301" s="44">
        <v>37883</v>
      </c>
      <c r="B301" s="44" t="s">
        <v>170</v>
      </c>
      <c r="C301" s="44" t="s">
        <v>224</v>
      </c>
      <c r="D301" s="44" t="s">
        <v>146</v>
      </c>
      <c r="E301" s="45">
        <v>39353</v>
      </c>
      <c r="F301" s="44" t="s">
        <v>85</v>
      </c>
      <c r="G301" s="44" t="s">
        <v>889</v>
      </c>
      <c r="I301" s="44" t="s">
        <v>126</v>
      </c>
      <c r="J301" s="44" t="s">
        <v>353</v>
      </c>
      <c r="R301" s="46">
        <v>44483.569780092592</v>
      </c>
      <c r="S301" s="45">
        <v>44483</v>
      </c>
      <c r="T301" s="46">
        <v>45555.76190972222</v>
      </c>
      <c r="U301" s="44" t="s">
        <v>140</v>
      </c>
      <c r="V301" s="44" t="s">
        <v>336</v>
      </c>
      <c r="W301" s="44" t="s">
        <v>323</v>
      </c>
      <c r="X301" s="44" t="s">
        <v>117</v>
      </c>
      <c r="Y301" s="44">
        <v>0</v>
      </c>
    </row>
    <row r="302" spans="1:25" x14ac:dyDescent="0.25">
      <c r="A302" s="44">
        <v>37922</v>
      </c>
      <c r="B302" s="44" t="s">
        <v>52</v>
      </c>
      <c r="C302" s="44" t="s">
        <v>309</v>
      </c>
      <c r="D302" s="44" t="s">
        <v>161</v>
      </c>
      <c r="E302" s="45">
        <v>41857</v>
      </c>
      <c r="F302" s="44" t="s">
        <v>86</v>
      </c>
      <c r="I302" s="44" t="s">
        <v>126</v>
      </c>
      <c r="J302" s="44" t="s">
        <v>353</v>
      </c>
      <c r="R302" s="46">
        <v>44486.438622685186</v>
      </c>
      <c r="S302" s="45">
        <v>44486</v>
      </c>
      <c r="T302" s="46">
        <v>45540.459664351853</v>
      </c>
      <c r="U302" s="44" t="s">
        <v>135</v>
      </c>
      <c r="V302" s="44" t="s">
        <v>333</v>
      </c>
      <c r="W302" s="44" t="s">
        <v>323</v>
      </c>
      <c r="X302" s="44" t="s">
        <v>117</v>
      </c>
      <c r="Y302" s="44">
        <v>0</v>
      </c>
    </row>
    <row r="303" spans="1:25" x14ac:dyDescent="0.25">
      <c r="A303" s="44">
        <v>37923</v>
      </c>
      <c r="B303" s="44" t="s">
        <v>52</v>
      </c>
      <c r="C303" s="44" t="s">
        <v>309</v>
      </c>
      <c r="D303" s="44" t="s">
        <v>142</v>
      </c>
      <c r="E303" s="45">
        <v>42615</v>
      </c>
      <c r="F303" s="44" t="s">
        <v>86</v>
      </c>
      <c r="I303" s="44" t="s">
        <v>126</v>
      </c>
      <c r="J303" s="44" t="s">
        <v>353</v>
      </c>
      <c r="R303" s="46">
        <v>44486.439317129632</v>
      </c>
      <c r="S303" s="45">
        <v>44486</v>
      </c>
      <c r="T303" s="46">
        <v>45557.643842592595</v>
      </c>
      <c r="U303" s="44" t="s">
        <v>135</v>
      </c>
      <c r="V303" s="44" t="s">
        <v>333</v>
      </c>
      <c r="W303" s="44" t="s">
        <v>323</v>
      </c>
      <c r="X303" s="44" t="s">
        <v>117</v>
      </c>
      <c r="Y303" s="44">
        <v>0</v>
      </c>
    </row>
    <row r="304" spans="1:25" x14ac:dyDescent="0.25">
      <c r="A304" s="44">
        <v>37924</v>
      </c>
      <c r="B304" s="44" t="s">
        <v>10</v>
      </c>
      <c r="C304" s="44" t="s">
        <v>309</v>
      </c>
      <c r="D304" s="44" t="s">
        <v>9</v>
      </c>
      <c r="E304" s="45">
        <v>42648</v>
      </c>
      <c r="F304" s="44" t="s">
        <v>85</v>
      </c>
      <c r="I304" s="44" t="s">
        <v>126</v>
      </c>
      <c r="J304" s="44" t="s">
        <v>353</v>
      </c>
      <c r="R304" s="46">
        <v>44486.442048611112</v>
      </c>
      <c r="S304" s="45">
        <v>44486</v>
      </c>
      <c r="T304" s="46">
        <v>45555.764780092592</v>
      </c>
      <c r="U304" s="44" t="s">
        <v>140</v>
      </c>
      <c r="V304" s="44" t="s">
        <v>333</v>
      </c>
      <c r="W304" s="44" t="s">
        <v>323</v>
      </c>
      <c r="X304" s="44" t="s">
        <v>117</v>
      </c>
      <c r="Y304" s="44">
        <v>0</v>
      </c>
    </row>
    <row r="305" spans="1:25" x14ac:dyDescent="0.25">
      <c r="A305" s="44">
        <v>37962</v>
      </c>
      <c r="B305" s="44" t="s">
        <v>382</v>
      </c>
      <c r="C305" s="44" t="s">
        <v>127</v>
      </c>
      <c r="D305" s="44" t="s">
        <v>62</v>
      </c>
      <c r="E305" s="45">
        <v>21496</v>
      </c>
      <c r="F305" s="44" t="s">
        <v>85</v>
      </c>
      <c r="G305" s="44" t="s">
        <v>890</v>
      </c>
      <c r="I305" s="44" t="s">
        <v>126</v>
      </c>
      <c r="J305" s="44" t="s">
        <v>353</v>
      </c>
      <c r="R305" s="46">
        <v>44489.871770833335</v>
      </c>
      <c r="S305" s="45">
        <v>44489</v>
      </c>
      <c r="T305" s="46">
        <v>45553.846238425926</v>
      </c>
      <c r="U305" s="44" t="s">
        <v>561</v>
      </c>
      <c r="V305" s="44" t="s">
        <v>354</v>
      </c>
      <c r="W305" s="44" t="s">
        <v>323</v>
      </c>
      <c r="X305" s="44" t="s">
        <v>340</v>
      </c>
      <c r="Y305" s="44">
        <v>0</v>
      </c>
    </row>
    <row r="306" spans="1:25" x14ac:dyDescent="0.25">
      <c r="A306" s="44">
        <v>37967</v>
      </c>
      <c r="B306" s="44" t="s">
        <v>368</v>
      </c>
      <c r="C306" s="44" t="s">
        <v>478</v>
      </c>
      <c r="D306" s="44" t="s">
        <v>28</v>
      </c>
      <c r="E306" s="45">
        <v>40113</v>
      </c>
      <c r="F306" s="44" t="s">
        <v>85</v>
      </c>
      <c r="G306" s="44" t="s">
        <v>891</v>
      </c>
      <c r="I306" s="44" t="s">
        <v>126</v>
      </c>
      <c r="J306" s="44" t="s">
        <v>353</v>
      </c>
      <c r="R306" s="46">
        <v>44490.348287037035</v>
      </c>
      <c r="S306" s="45">
        <v>44490</v>
      </c>
      <c r="T306" s="46">
        <v>45560.038564814815</v>
      </c>
      <c r="U306" s="44" t="s">
        <v>438</v>
      </c>
      <c r="V306" s="44" t="s">
        <v>697</v>
      </c>
      <c r="W306" s="44" t="s">
        <v>323</v>
      </c>
      <c r="X306" s="44" t="s">
        <v>340</v>
      </c>
      <c r="Y306" s="44">
        <v>0</v>
      </c>
    </row>
    <row r="307" spans="1:25" x14ac:dyDescent="0.25">
      <c r="A307" s="44">
        <v>37973</v>
      </c>
      <c r="B307" s="44" t="s">
        <v>104</v>
      </c>
      <c r="C307" s="44" t="s">
        <v>480</v>
      </c>
      <c r="D307" s="44" t="s">
        <v>439</v>
      </c>
      <c r="E307" s="45">
        <v>21996</v>
      </c>
      <c r="F307" s="44" t="s">
        <v>85</v>
      </c>
      <c r="G307" s="44" t="s">
        <v>892</v>
      </c>
      <c r="I307" s="44" t="s">
        <v>126</v>
      </c>
      <c r="J307" s="44" t="s">
        <v>353</v>
      </c>
      <c r="R307" s="46">
        <v>44491.323796296296</v>
      </c>
      <c r="S307" s="45">
        <v>44491</v>
      </c>
      <c r="T307" s="46">
        <v>45560.03800925926</v>
      </c>
      <c r="U307" s="44" t="s">
        <v>438</v>
      </c>
      <c r="V307" s="44" t="s">
        <v>354</v>
      </c>
      <c r="W307" s="44" t="s">
        <v>323</v>
      </c>
      <c r="X307" s="44" t="s">
        <v>340</v>
      </c>
      <c r="Y307" s="44">
        <v>0</v>
      </c>
    </row>
    <row r="308" spans="1:25" x14ac:dyDescent="0.25">
      <c r="A308" s="44">
        <v>37997</v>
      </c>
      <c r="B308" s="44" t="s">
        <v>893</v>
      </c>
      <c r="C308" s="44" t="s">
        <v>674</v>
      </c>
      <c r="D308" s="44" t="s">
        <v>193</v>
      </c>
      <c r="E308" s="45">
        <v>40030</v>
      </c>
      <c r="F308" s="44" t="s">
        <v>85</v>
      </c>
      <c r="G308" s="44" t="s">
        <v>894</v>
      </c>
      <c r="I308" s="44" t="s">
        <v>126</v>
      </c>
      <c r="J308" s="44" t="s">
        <v>353</v>
      </c>
      <c r="R308" s="46">
        <v>44491.795092592591</v>
      </c>
      <c r="S308" s="45">
        <v>44491</v>
      </c>
      <c r="T308" s="46">
        <v>45556.884236111109</v>
      </c>
      <c r="U308" s="44" t="s">
        <v>235</v>
      </c>
      <c r="V308" s="44" t="s">
        <v>697</v>
      </c>
      <c r="W308" s="44" t="s">
        <v>323</v>
      </c>
      <c r="X308" s="44" t="s">
        <v>117</v>
      </c>
      <c r="Y308" s="44">
        <v>0</v>
      </c>
    </row>
    <row r="309" spans="1:25" x14ac:dyDescent="0.25">
      <c r="A309" s="44">
        <v>38164</v>
      </c>
      <c r="B309" s="44" t="s">
        <v>42</v>
      </c>
      <c r="C309" s="44" t="s">
        <v>27</v>
      </c>
      <c r="D309" s="44" t="s">
        <v>895</v>
      </c>
      <c r="E309" s="45">
        <v>21253</v>
      </c>
      <c r="F309" s="44" t="s">
        <v>86</v>
      </c>
      <c r="G309" s="44" t="s">
        <v>896</v>
      </c>
      <c r="I309" s="44" t="s">
        <v>126</v>
      </c>
      <c r="J309" s="44" t="s">
        <v>353</v>
      </c>
      <c r="R309" s="46">
        <v>44514.582858796297</v>
      </c>
      <c r="S309" s="45">
        <v>44514</v>
      </c>
      <c r="T309" s="46">
        <v>45562.889837962961</v>
      </c>
      <c r="U309" s="44" t="s">
        <v>278</v>
      </c>
      <c r="V309" s="44" t="s">
        <v>354</v>
      </c>
      <c r="W309" s="44" t="s">
        <v>323</v>
      </c>
      <c r="X309" s="44" t="s">
        <v>340</v>
      </c>
      <c r="Y309" s="44">
        <v>0</v>
      </c>
    </row>
    <row r="310" spans="1:25" x14ac:dyDescent="0.25">
      <c r="A310" s="44">
        <v>38165</v>
      </c>
      <c r="B310" s="44" t="s">
        <v>66</v>
      </c>
      <c r="C310" s="44" t="s">
        <v>269</v>
      </c>
      <c r="D310" s="44" t="s">
        <v>226</v>
      </c>
      <c r="E310" s="45">
        <v>21107</v>
      </c>
      <c r="F310" s="44" t="s">
        <v>85</v>
      </c>
      <c r="G310" s="44" t="s">
        <v>897</v>
      </c>
      <c r="I310" s="44" t="s">
        <v>126</v>
      </c>
      <c r="J310" s="44" t="s">
        <v>353</v>
      </c>
      <c r="R310" s="46">
        <v>44514.585138888891</v>
      </c>
      <c r="S310" s="45">
        <v>44514</v>
      </c>
      <c r="T310" s="46">
        <v>45562.894236111111</v>
      </c>
      <c r="U310" s="44" t="s">
        <v>278</v>
      </c>
      <c r="V310" s="44" t="s">
        <v>354</v>
      </c>
      <c r="W310" s="44" t="s">
        <v>323</v>
      </c>
      <c r="X310" s="44" t="s">
        <v>340</v>
      </c>
      <c r="Y310" s="44">
        <v>0</v>
      </c>
    </row>
    <row r="311" spans="1:25" x14ac:dyDescent="0.25">
      <c r="A311" s="44">
        <v>38179</v>
      </c>
      <c r="B311" s="44" t="s">
        <v>82</v>
      </c>
      <c r="C311" s="44" t="s">
        <v>383</v>
      </c>
      <c r="D311" s="44" t="s">
        <v>162</v>
      </c>
      <c r="E311" s="45">
        <v>24277</v>
      </c>
      <c r="F311" s="44" t="s">
        <v>85</v>
      </c>
      <c r="G311" s="44" t="s">
        <v>898</v>
      </c>
      <c r="I311" s="44" t="s">
        <v>126</v>
      </c>
      <c r="J311" s="44" t="s">
        <v>353</v>
      </c>
      <c r="R311" s="46">
        <v>44516.552905092591</v>
      </c>
      <c r="S311" s="45">
        <v>44516</v>
      </c>
      <c r="T311" s="46">
        <v>45537.797708333332</v>
      </c>
      <c r="U311" s="44" t="s">
        <v>190</v>
      </c>
      <c r="V311" s="44" t="s">
        <v>354</v>
      </c>
      <c r="W311" s="44" t="s">
        <v>323</v>
      </c>
      <c r="X311" s="44" t="s">
        <v>117</v>
      </c>
      <c r="Y311" s="44">
        <v>0</v>
      </c>
    </row>
    <row r="312" spans="1:25" x14ac:dyDescent="0.25">
      <c r="A312" s="44">
        <v>38299</v>
      </c>
      <c r="B312" s="44" t="s">
        <v>152</v>
      </c>
      <c r="C312" s="44" t="s">
        <v>384</v>
      </c>
      <c r="D312" s="44" t="s">
        <v>314</v>
      </c>
      <c r="E312" s="45">
        <v>40236</v>
      </c>
      <c r="F312" s="44" t="s">
        <v>86</v>
      </c>
      <c r="G312" s="44" t="s">
        <v>899</v>
      </c>
      <c r="I312" s="44" t="s">
        <v>126</v>
      </c>
      <c r="J312" s="44" t="s">
        <v>353</v>
      </c>
      <c r="R312" s="46">
        <v>44525.456365740742</v>
      </c>
      <c r="S312" s="45">
        <v>44525</v>
      </c>
      <c r="T312" s="46">
        <v>45540.461215277777</v>
      </c>
      <c r="U312" s="44" t="s">
        <v>135</v>
      </c>
      <c r="V312" s="44" t="s">
        <v>335</v>
      </c>
      <c r="W312" s="44" t="s">
        <v>323</v>
      </c>
      <c r="X312" s="44" t="s">
        <v>117</v>
      </c>
      <c r="Y312" s="44">
        <v>0</v>
      </c>
    </row>
    <row r="313" spans="1:25" x14ac:dyDescent="0.25">
      <c r="A313" s="44">
        <v>38398</v>
      </c>
      <c r="B313" s="44" t="s">
        <v>10</v>
      </c>
      <c r="C313" s="44" t="s">
        <v>40</v>
      </c>
      <c r="D313" s="44" t="s">
        <v>144</v>
      </c>
      <c r="E313" s="45">
        <v>23875</v>
      </c>
      <c r="F313" s="44" t="s">
        <v>85</v>
      </c>
      <c r="G313" s="44" t="s">
        <v>900</v>
      </c>
      <c r="I313" s="44" t="s">
        <v>126</v>
      </c>
      <c r="J313" s="44" t="s">
        <v>353</v>
      </c>
      <c r="R313" s="46">
        <v>44545.807557870372</v>
      </c>
      <c r="S313" s="45">
        <v>44545</v>
      </c>
      <c r="T313" s="46">
        <v>45547.53533564815</v>
      </c>
      <c r="U313" s="44" t="s">
        <v>145</v>
      </c>
      <c r="V313" s="44" t="s">
        <v>354</v>
      </c>
      <c r="W313" s="44" t="s">
        <v>323</v>
      </c>
      <c r="X313" s="44" t="s">
        <v>117</v>
      </c>
      <c r="Y313" s="44">
        <v>0</v>
      </c>
    </row>
    <row r="314" spans="1:25" x14ac:dyDescent="0.25">
      <c r="A314" s="44">
        <v>38554</v>
      </c>
      <c r="B314" s="44" t="s">
        <v>482</v>
      </c>
      <c r="C314" s="44" t="s">
        <v>222</v>
      </c>
      <c r="D314" s="44" t="s">
        <v>483</v>
      </c>
      <c r="E314" s="45">
        <v>21287</v>
      </c>
      <c r="F314" s="44" t="s">
        <v>86</v>
      </c>
      <c r="G314" s="44" t="s">
        <v>901</v>
      </c>
      <c r="I314" s="44" t="s">
        <v>126</v>
      </c>
      <c r="J314" s="44" t="s">
        <v>353</v>
      </c>
      <c r="R314" s="46">
        <v>44572.790497685186</v>
      </c>
      <c r="S314" s="45">
        <v>44572</v>
      </c>
      <c r="T314" s="46">
        <v>45565.532164351855</v>
      </c>
      <c r="U314" s="44" t="s">
        <v>454</v>
      </c>
      <c r="V314" s="44" t="s">
        <v>354</v>
      </c>
      <c r="W314" s="44" t="s">
        <v>323</v>
      </c>
      <c r="X314" s="44" t="s">
        <v>117</v>
      </c>
      <c r="Y314" s="44">
        <v>0</v>
      </c>
    </row>
    <row r="315" spans="1:25" x14ac:dyDescent="0.25">
      <c r="A315" s="44">
        <v>38628</v>
      </c>
      <c r="B315" s="44" t="s">
        <v>902</v>
      </c>
      <c r="C315" s="44" t="s">
        <v>868</v>
      </c>
      <c r="D315" s="44" t="s">
        <v>903</v>
      </c>
      <c r="E315" s="45">
        <v>26735</v>
      </c>
      <c r="F315" s="44" t="s">
        <v>86</v>
      </c>
      <c r="G315" s="44" t="s">
        <v>904</v>
      </c>
      <c r="I315" s="44" t="s">
        <v>126</v>
      </c>
      <c r="J315" s="44" t="s">
        <v>353</v>
      </c>
      <c r="R315" s="46">
        <v>44586.549826388888</v>
      </c>
      <c r="S315" s="45">
        <v>44586</v>
      </c>
      <c r="T315" s="46">
        <v>45554.715624999997</v>
      </c>
      <c r="U315" s="44" t="s">
        <v>200</v>
      </c>
      <c r="V315" s="44" t="s">
        <v>354</v>
      </c>
      <c r="W315" s="44" t="s">
        <v>551</v>
      </c>
      <c r="X315" s="44" t="s">
        <v>552</v>
      </c>
      <c r="Y315" s="44">
        <v>0</v>
      </c>
    </row>
    <row r="316" spans="1:25" x14ac:dyDescent="0.25">
      <c r="A316" s="44">
        <v>38641</v>
      </c>
      <c r="B316" s="44" t="s">
        <v>10</v>
      </c>
      <c r="C316" s="44" t="s">
        <v>385</v>
      </c>
      <c r="D316" s="44" t="s">
        <v>68</v>
      </c>
      <c r="E316" s="45">
        <v>24570</v>
      </c>
      <c r="F316" s="44" t="s">
        <v>85</v>
      </c>
      <c r="G316" s="44" t="s">
        <v>905</v>
      </c>
      <c r="I316" s="44" t="s">
        <v>126</v>
      </c>
      <c r="J316" s="44" t="s">
        <v>353</v>
      </c>
      <c r="R316" s="46">
        <v>44588.397673611114</v>
      </c>
      <c r="S316" s="45">
        <v>44588</v>
      </c>
      <c r="T316" s="46">
        <v>45553.850601851853</v>
      </c>
      <c r="U316" s="44" t="s">
        <v>561</v>
      </c>
      <c r="V316" s="44" t="s">
        <v>354</v>
      </c>
      <c r="W316" s="44" t="s">
        <v>323</v>
      </c>
      <c r="X316" s="44" t="s">
        <v>340</v>
      </c>
      <c r="Y316" s="44">
        <v>0</v>
      </c>
    </row>
    <row r="317" spans="1:25" x14ac:dyDescent="0.25">
      <c r="A317" s="44">
        <v>38644</v>
      </c>
      <c r="B317" s="44" t="s">
        <v>40</v>
      </c>
      <c r="C317" s="44" t="s">
        <v>318</v>
      </c>
      <c r="D317" s="44" t="s">
        <v>106</v>
      </c>
      <c r="E317" s="45">
        <v>23887</v>
      </c>
      <c r="F317" s="44" t="s">
        <v>85</v>
      </c>
      <c r="G317" s="44" t="s">
        <v>906</v>
      </c>
      <c r="I317" s="44" t="s">
        <v>126</v>
      </c>
      <c r="J317" s="44" t="s">
        <v>353</v>
      </c>
      <c r="R317" s="46">
        <v>44588.495034722226</v>
      </c>
      <c r="S317" s="45">
        <v>44588</v>
      </c>
      <c r="T317" s="46">
        <v>45538.558333333334</v>
      </c>
      <c r="U317" s="44" t="s">
        <v>180</v>
      </c>
      <c r="V317" s="44" t="s">
        <v>354</v>
      </c>
      <c r="W317" s="44" t="s">
        <v>323</v>
      </c>
      <c r="X317" s="44" t="s">
        <v>340</v>
      </c>
      <c r="Y317" s="44">
        <v>0</v>
      </c>
    </row>
    <row r="318" spans="1:25" x14ac:dyDescent="0.25">
      <c r="A318" s="44">
        <v>38811</v>
      </c>
      <c r="B318" s="44" t="s">
        <v>10</v>
      </c>
      <c r="C318" s="44" t="s">
        <v>236</v>
      </c>
      <c r="D318" s="44" t="s">
        <v>179</v>
      </c>
      <c r="E318" s="45">
        <v>19880</v>
      </c>
      <c r="F318" s="44" t="s">
        <v>85</v>
      </c>
      <c r="G318" s="44" t="s">
        <v>907</v>
      </c>
      <c r="I318" s="44" t="s">
        <v>126</v>
      </c>
      <c r="J318" s="44" t="s">
        <v>353</v>
      </c>
      <c r="R318" s="46">
        <v>44628.403668981482</v>
      </c>
      <c r="S318" s="45">
        <v>44628</v>
      </c>
      <c r="T318" s="46">
        <v>45554.743483796294</v>
      </c>
      <c r="U318" s="44" t="s">
        <v>561</v>
      </c>
      <c r="V318" s="44" t="s">
        <v>354</v>
      </c>
      <c r="W318" s="44" t="s">
        <v>323</v>
      </c>
      <c r="X318" s="44" t="s">
        <v>340</v>
      </c>
      <c r="Y318" s="44">
        <v>0</v>
      </c>
    </row>
    <row r="319" spans="1:25" x14ac:dyDescent="0.25">
      <c r="A319" s="44">
        <v>38813</v>
      </c>
      <c r="B319" s="44" t="s">
        <v>165</v>
      </c>
      <c r="C319" s="44" t="s">
        <v>242</v>
      </c>
      <c r="D319" s="44" t="s">
        <v>215</v>
      </c>
      <c r="E319" s="45">
        <v>31786</v>
      </c>
      <c r="F319" s="44" t="s">
        <v>85</v>
      </c>
      <c r="G319" s="44" t="s">
        <v>908</v>
      </c>
      <c r="I319" s="44" t="s">
        <v>126</v>
      </c>
      <c r="J319" s="44" t="s">
        <v>353</v>
      </c>
      <c r="R319" s="46">
        <v>44630.425254629627</v>
      </c>
      <c r="S319" s="45">
        <v>44630</v>
      </c>
      <c r="T319" s="46">
        <v>45538.575115740743</v>
      </c>
      <c r="U319" s="44" t="s">
        <v>180</v>
      </c>
      <c r="V319" s="44" t="s">
        <v>337</v>
      </c>
      <c r="W319" s="44" t="s">
        <v>323</v>
      </c>
      <c r="X319" s="44" t="s">
        <v>340</v>
      </c>
      <c r="Y319" s="44">
        <v>0</v>
      </c>
    </row>
    <row r="320" spans="1:25" x14ac:dyDescent="0.25">
      <c r="A320" s="44">
        <v>38852</v>
      </c>
      <c r="B320" s="44" t="s">
        <v>10</v>
      </c>
      <c r="C320" s="44" t="s">
        <v>40</v>
      </c>
      <c r="D320" s="44" t="s">
        <v>395</v>
      </c>
      <c r="E320" s="45">
        <v>23775</v>
      </c>
      <c r="F320" s="44" t="s">
        <v>85</v>
      </c>
      <c r="G320" s="44" t="s">
        <v>909</v>
      </c>
      <c r="I320" s="44" t="s">
        <v>126</v>
      </c>
      <c r="J320" s="44" t="s">
        <v>353</v>
      </c>
      <c r="R320" s="46">
        <v>44638.45453703704</v>
      </c>
      <c r="S320" s="45">
        <v>44638</v>
      </c>
      <c r="T320" s="46">
        <v>45546.026203703703</v>
      </c>
      <c r="U320" s="44" t="s">
        <v>168</v>
      </c>
      <c r="V320" s="44" t="s">
        <v>354</v>
      </c>
      <c r="W320" s="44" t="s">
        <v>323</v>
      </c>
      <c r="X320" s="44" t="s">
        <v>340</v>
      </c>
      <c r="Y320" s="44">
        <v>0</v>
      </c>
    </row>
    <row r="321" spans="1:25" x14ac:dyDescent="0.25">
      <c r="A321" s="44">
        <v>38872</v>
      </c>
      <c r="B321" s="44" t="s">
        <v>396</v>
      </c>
      <c r="C321" s="44" t="s">
        <v>397</v>
      </c>
      <c r="D321" s="44" t="s">
        <v>321</v>
      </c>
      <c r="E321" s="45">
        <v>26642</v>
      </c>
      <c r="F321" s="44" t="s">
        <v>85</v>
      </c>
      <c r="G321" s="44" t="s">
        <v>910</v>
      </c>
      <c r="I321" s="44" t="s">
        <v>126</v>
      </c>
      <c r="J321" s="44" t="s">
        <v>353</v>
      </c>
      <c r="R321" s="46">
        <v>44642.460347222222</v>
      </c>
      <c r="S321" s="45">
        <v>44642</v>
      </c>
      <c r="T321" s="46">
        <v>45542.790219907409</v>
      </c>
      <c r="U321" s="44" t="s">
        <v>278</v>
      </c>
      <c r="V321" s="44" t="s">
        <v>354</v>
      </c>
      <c r="W321" s="44" t="s">
        <v>323</v>
      </c>
      <c r="X321" s="44" t="s">
        <v>121</v>
      </c>
      <c r="Y321" s="44">
        <v>0</v>
      </c>
    </row>
    <row r="322" spans="1:25" x14ac:dyDescent="0.25">
      <c r="A322" s="44">
        <v>38999</v>
      </c>
      <c r="B322" s="44" t="s">
        <v>65</v>
      </c>
      <c r="C322" s="44" t="s">
        <v>398</v>
      </c>
      <c r="D322" s="44" t="s">
        <v>399</v>
      </c>
      <c r="E322" s="45">
        <v>27686</v>
      </c>
      <c r="F322" s="44" t="s">
        <v>85</v>
      </c>
      <c r="G322" s="44" t="s">
        <v>911</v>
      </c>
      <c r="I322" s="44" t="s">
        <v>126</v>
      </c>
      <c r="J322" s="44" t="s">
        <v>353</v>
      </c>
      <c r="R322" s="46">
        <v>44677.427384259259</v>
      </c>
      <c r="S322" s="45">
        <v>44677</v>
      </c>
      <c r="T322" s="46">
        <v>45538.942407407405</v>
      </c>
      <c r="U322" s="44" t="s">
        <v>566</v>
      </c>
      <c r="V322" s="44" t="s">
        <v>354</v>
      </c>
      <c r="W322" s="44" t="s">
        <v>323</v>
      </c>
      <c r="X322" s="44" t="s">
        <v>340</v>
      </c>
      <c r="Y322" s="44">
        <v>0</v>
      </c>
    </row>
    <row r="323" spans="1:25" x14ac:dyDescent="0.25">
      <c r="A323" s="44">
        <v>39085</v>
      </c>
      <c r="B323" s="44" t="s">
        <v>400</v>
      </c>
      <c r="C323" s="44" t="s">
        <v>46</v>
      </c>
      <c r="D323" s="44" t="s">
        <v>401</v>
      </c>
      <c r="E323" s="45">
        <v>23882</v>
      </c>
      <c r="F323" s="44" t="s">
        <v>85</v>
      </c>
      <c r="G323" s="44" t="s">
        <v>912</v>
      </c>
      <c r="I323" s="44" t="s">
        <v>126</v>
      </c>
      <c r="J323" s="44" t="s">
        <v>353</v>
      </c>
      <c r="R323" s="46">
        <v>44712.86681712963</v>
      </c>
      <c r="S323" s="45">
        <v>44712</v>
      </c>
      <c r="T323" s="46">
        <v>45538.946956018517</v>
      </c>
      <c r="U323" s="44" t="s">
        <v>566</v>
      </c>
      <c r="V323" s="44" t="s">
        <v>354</v>
      </c>
      <c r="W323" s="44" t="s">
        <v>323</v>
      </c>
      <c r="X323" s="44" t="s">
        <v>340</v>
      </c>
      <c r="Y323" s="44">
        <v>0</v>
      </c>
    </row>
    <row r="324" spans="1:25" x14ac:dyDescent="0.25">
      <c r="A324" s="44">
        <v>39232</v>
      </c>
      <c r="B324" s="44" t="s">
        <v>402</v>
      </c>
      <c r="C324" s="44" t="s">
        <v>403</v>
      </c>
      <c r="D324" s="44" t="s">
        <v>404</v>
      </c>
      <c r="E324" s="45">
        <v>27221</v>
      </c>
      <c r="F324" s="44" t="s">
        <v>85</v>
      </c>
      <c r="G324" s="44" t="s">
        <v>913</v>
      </c>
      <c r="I324" s="44" t="s">
        <v>126</v>
      </c>
      <c r="J324" s="44" t="s">
        <v>353</v>
      </c>
      <c r="R324" s="46">
        <v>44808.927824074075</v>
      </c>
      <c r="S324" s="45">
        <v>44808</v>
      </c>
      <c r="T324" s="46">
        <v>45577.438252314816</v>
      </c>
      <c r="U324" s="44" t="s">
        <v>343</v>
      </c>
      <c r="V324" s="44" t="s">
        <v>354</v>
      </c>
      <c r="W324" s="44" t="s">
        <v>546</v>
      </c>
      <c r="X324" s="44" t="s">
        <v>597</v>
      </c>
      <c r="Y324" s="44">
        <v>0</v>
      </c>
    </row>
    <row r="325" spans="1:25" x14ac:dyDescent="0.25">
      <c r="A325" s="44">
        <v>39233</v>
      </c>
      <c r="B325" s="44" t="s">
        <v>405</v>
      </c>
      <c r="C325" s="44" t="s">
        <v>52</v>
      </c>
      <c r="D325" s="44" t="s">
        <v>191</v>
      </c>
      <c r="E325" s="45">
        <v>25429</v>
      </c>
      <c r="F325" s="44" t="s">
        <v>85</v>
      </c>
      <c r="G325" s="44" t="s">
        <v>914</v>
      </c>
      <c r="I325" s="44" t="s">
        <v>126</v>
      </c>
      <c r="J325" s="44" t="s">
        <v>353</v>
      </c>
      <c r="R325" s="46">
        <v>44808.929178240738</v>
      </c>
      <c r="S325" s="45">
        <v>44808</v>
      </c>
      <c r="T325" s="46">
        <v>45540.747939814813</v>
      </c>
      <c r="U325" s="44" t="s">
        <v>343</v>
      </c>
      <c r="V325" s="44" t="s">
        <v>354</v>
      </c>
      <c r="W325" s="44" t="s">
        <v>551</v>
      </c>
      <c r="X325" s="44" t="s">
        <v>677</v>
      </c>
      <c r="Y325" s="44">
        <v>0</v>
      </c>
    </row>
    <row r="326" spans="1:25" x14ac:dyDescent="0.25">
      <c r="A326" s="44">
        <v>39473</v>
      </c>
      <c r="B326" s="44" t="s">
        <v>46</v>
      </c>
      <c r="C326" s="44" t="s">
        <v>69</v>
      </c>
      <c r="D326" s="44" t="s">
        <v>406</v>
      </c>
      <c r="E326" s="45">
        <v>41586</v>
      </c>
      <c r="F326" s="44" t="s">
        <v>86</v>
      </c>
      <c r="G326" s="44" t="s">
        <v>915</v>
      </c>
      <c r="I326" s="44" t="s">
        <v>126</v>
      </c>
      <c r="J326" s="44" t="s">
        <v>353</v>
      </c>
      <c r="R326" s="46">
        <v>44816.528379629628</v>
      </c>
      <c r="S326" s="45">
        <v>44816</v>
      </c>
      <c r="T326" s="46">
        <v>45538.557569444441</v>
      </c>
      <c r="U326" s="44" t="s">
        <v>180</v>
      </c>
      <c r="V326" s="44" t="s">
        <v>334</v>
      </c>
      <c r="W326" s="44" t="s">
        <v>323</v>
      </c>
      <c r="X326" s="44" t="s">
        <v>340</v>
      </c>
      <c r="Y326" s="44">
        <v>0</v>
      </c>
    </row>
    <row r="327" spans="1:25" x14ac:dyDescent="0.25">
      <c r="A327" s="44">
        <v>39509</v>
      </c>
      <c r="B327" s="44" t="s">
        <v>16</v>
      </c>
      <c r="C327" s="44" t="s">
        <v>397</v>
      </c>
      <c r="D327" s="44" t="s">
        <v>13</v>
      </c>
      <c r="E327" s="45">
        <v>34689</v>
      </c>
      <c r="F327" s="44" t="s">
        <v>85</v>
      </c>
      <c r="G327" s="44" t="s">
        <v>916</v>
      </c>
      <c r="I327" s="44" t="s">
        <v>126</v>
      </c>
      <c r="J327" s="44" t="s">
        <v>353</v>
      </c>
      <c r="R327" s="46">
        <v>44817.318391203706</v>
      </c>
      <c r="S327" s="45">
        <v>44817</v>
      </c>
      <c r="T327" s="46">
        <v>45565.853854166664</v>
      </c>
      <c r="U327" s="44" t="s">
        <v>579</v>
      </c>
      <c r="V327" s="44" t="s">
        <v>337</v>
      </c>
      <c r="W327" s="44" t="s">
        <v>323</v>
      </c>
      <c r="X327" s="44" t="s">
        <v>340</v>
      </c>
      <c r="Y327" s="44">
        <v>0</v>
      </c>
    </row>
    <row r="328" spans="1:25" x14ac:dyDescent="0.25">
      <c r="A328" s="44">
        <v>39509</v>
      </c>
      <c r="B328" s="44" t="s">
        <v>16</v>
      </c>
      <c r="C328" s="44" t="s">
        <v>397</v>
      </c>
      <c r="D328" s="44" t="s">
        <v>13</v>
      </c>
      <c r="E328" s="45">
        <v>34689</v>
      </c>
      <c r="F328" s="44" t="s">
        <v>85</v>
      </c>
      <c r="G328" s="44" t="s">
        <v>916</v>
      </c>
      <c r="I328" s="44" t="s">
        <v>126</v>
      </c>
      <c r="J328" s="44" t="s">
        <v>353</v>
      </c>
      <c r="R328" s="46">
        <v>44817.318391203706</v>
      </c>
      <c r="S328" s="45">
        <v>44817</v>
      </c>
      <c r="T328" s="46">
        <v>45565.855613425927</v>
      </c>
      <c r="U328" s="44" t="s">
        <v>579</v>
      </c>
      <c r="V328" s="44" t="s">
        <v>337</v>
      </c>
      <c r="W328" s="44" t="s">
        <v>551</v>
      </c>
      <c r="X328" s="44" t="s">
        <v>677</v>
      </c>
      <c r="Y328" s="44">
        <v>0</v>
      </c>
    </row>
    <row r="329" spans="1:25" x14ac:dyDescent="0.25">
      <c r="A329" s="44">
        <v>39568</v>
      </c>
      <c r="B329" s="44" t="s">
        <v>10</v>
      </c>
      <c r="C329" s="44" t="s">
        <v>103</v>
      </c>
      <c r="D329" s="44" t="s">
        <v>20</v>
      </c>
      <c r="E329" s="45">
        <v>42364</v>
      </c>
      <c r="F329" s="44" t="s">
        <v>85</v>
      </c>
      <c r="I329" s="44" t="s">
        <v>126</v>
      </c>
      <c r="J329" s="44" t="s">
        <v>353</v>
      </c>
      <c r="R329" s="46">
        <v>44817.953831018516</v>
      </c>
      <c r="S329" s="45">
        <v>44817</v>
      </c>
      <c r="T329" s="46">
        <v>45546.026400462964</v>
      </c>
      <c r="U329" s="44" t="s">
        <v>168</v>
      </c>
      <c r="V329" s="44" t="s">
        <v>333</v>
      </c>
      <c r="W329" s="44" t="s">
        <v>323</v>
      </c>
      <c r="X329" s="44" t="s">
        <v>121</v>
      </c>
      <c r="Y329" s="44">
        <v>0</v>
      </c>
    </row>
    <row r="330" spans="1:25" x14ac:dyDescent="0.25">
      <c r="A330" s="44">
        <v>39618</v>
      </c>
      <c r="B330" s="44" t="s">
        <v>59</v>
      </c>
      <c r="C330" s="44" t="s">
        <v>55</v>
      </c>
      <c r="D330" s="44" t="s">
        <v>407</v>
      </c>
      <c r="E330" s="45">
        <v>27593</v>
      </c>
      <c r="F330" s="44" t="s">
        <v>85</v>
      </c>
      <c r="G330" s="44" t="s">
        <v>917</v>
      </c>
      <c r="I330" s="44" t="s">
        <v>126</v>
      </c>
      <c r="J330" s="44" t="s">
        <v>353</v>
      </c>
      <c r="R330" s="46">
        <v>44819.2187962963</v>
      </c>
      <c r="S330" s="45">
        <v>44819</v>
      </c>
      <c r="T330" s="46">
        <v>45547.783564814818</v>
      </c>
      <c r="U330" s="44" t="s">
        <v>261</v>
      </c>
      <c r="V330" s="44" t="s">
        <v>354</v>
      </c>
      <c r="W330" s="44" t="s">
        <v>323</v>
      </c>
      <c r="X330" s="44" t="s">
        <v>117</v>
      </c>
      <c r="Y330" s="44">
        <v>0</v>
      </c>
    </row>
    <row r="331" spans="1:25" x14ac:dyDescent="0.25">
      <c r="A331" s="44">
        <v>39675</v>
      </c>
      <c r="B331" s="44" t="s">
        <v>408</v>
      </c>
      <c r="D331" s="44" t="s">
        <v>409</v>
      </c>
      <c r="E331" s="45">
        <v>39336</v>
      </c>
      <c r="F331" s="44" t="s">
        <v>86</v>
      </c>
      <c r="H331" s="44" t="s">
        <v>410</v>
      </c>
      <c r="I331" s="44" t="s">
        <v>138</v>
      </c>
      <c r="J331" s="44" t="s">
        <v>356</v>
      </c>
      <c r="R331" s="46">
        <v>44819.923194444447</v>
      </c>
      <c r="S331" s="45">
        <v>44819</v>
      </c>
      <c r="T331" s="46">
        <v>45557.642268518517</v>
      </c>
      <c r="U331" s="44" t="s">
        <v>135</v>
      </c>
      <c r="V331" s="44" t="s">
        <v>336</v>
      </c>
      <c r="W331" s="44" t="s">
        <v>323</v>
      </c>
      <c r="X331" s="44" t="s">
        <v>118</v>
      </c>
      <c r="Y331" s="44">
        <v>0</v>
      </c>
    </row>
    <row r="332" spans="1:25" x14ac:dyDescent="0.25">
      <c r="A332" s="44">
        <v>39813</v>
      </c>
      <c r="B332" s="44" t="s">
        <v>902</v>
      </c>
      <c r="C332" s="44" t="s">
        <v>918</v>
      </c>
      <c r="D332" s="44" t="s">
        <v>919</v>
      </c>
      <c r="E332" s="45">
        <v>29632</v>
      </c>
      <c r="F332" s="44" t="s">
        <v>85</v>
      </c>
      <c r="G332" s="44" t="s">
        <v>920</v>
      </c>
      <c r="I332" s="44" t="s">
        <v>126</v>
      </c>
      <c r="J332" s="44" t="s">
        <v>353</v>
      </c>
      <c r="R332" s="46">
        <v>44824.486724537041</v>
      </c>
      <c r="S332" s="45">
        <v>44824</v>
      </c>
      <c r="T332" s="46">
        <v>45551.570509259262</v>
      </c>
      <c r="U332" s="44" t="s">
        <v>542</v>
      </c>
      <c r="V332" s="44" t="s">
        <v>354</v>
      </c>
      <c r="W332" s="44" t="s">
        <v>543</v>
      </c>
      <c r="X332" s="44" t="s">
        <v>550</v>
      </c>
      <c r="Y332" s="44">
        <v>0</v>
      </c>
    </row>
    <row r="333" spans="1:25" x14ac:dyDescent="0.25">
      <c r="A333" s="44">
        <v>39833</v>
      </c>
      <c r="B333" s="44" t="s">
        <v>412</v>
      </c>
      <c r="C333" s="44" t="s">
        <v>18</v>
      </c>
      <c r="D333" s="44" t="s">
        <v>63</v>
      </c>
      <c r="E333" s="45">
        <v>41319</v>
      </c>
      <c r="F333" s="44" t="s">
        <v>85</v>
      </c>
      <c r="G333" s="44" t="s">
        <v>921</v>
      </c>
      <c r="I333" s="44" t="s">
        <v>126</v>
      </c>
      <c r="J333" s="44" t="s">
        <v>353</v>
      </c>
      <c r="R333" s="46">
        <v>44824.552025462966</v>
      </c>
      <c r="S333" s="45">
        <v>44824</v>
      </c>
      <c r="T333" s="46">
        <v>45551.485289351855</v>
      </c>
      <c r="U333" s="44" t="s">
        <v>84</v>
      </c>
      <c r="V333" s="44" t="s">
        <v>334</v>
      </c>
      <c r="W333" s="44" t="s">
        <v>323</v>
      </c>
      <c r="X333" s="44" t="s">
        <v>121</v>
      </c>
      <c r="Y333" s="44">
        <v>0</v>
      </c>
    </row>
    <row r="334" spans="1:25" x14ac:dyDescent="0.25">
      <c r="A334" s="44">
        <v>39863</v>
      </c>
      <c r="B334" s="44" t="s">
        <v>52</v>
      </c>
      <c r="C334" s="44" t="s">
        <v>413</v>
      </c>
      <c r="D334" s="44" t="s">
        <v>414</v>
      </c>
      <c r="E334" s="45">
        <v>41154</v>
      </c>
      <c r="F334" s="44" t="s">
        <v>85</v>
      </c>
      <c r="G334" s="44" t="s">
        <v>922</v>
      </c>
      <c r="I334" s="44" t="s">
        <v>126</v>
      </c>
      <c r="J334" s="44" t="s">
        <v>353</v>
      </c>
      <c r="R334" s="46">
        <v>44824.961111111108</v>
      </c>
      <c r="S334" s="45">
        <v>44824</v>
      </c>
      <c r="T334" s="46">
        <v>45555.763252314813</v>
      </c>
      <c r="U334" s="44" t="s">
        <v>140</v>
      </c>
      <c r="V334" s="44" t="s">
        <v>334</v>
      </c>
      <c r="W334" s="44" t="s">
        <v>323</v>
      </c>
      <c r="X334" s="44" t="s">
        <v>117</v>
      </c>
      <c r="Y334" s="44">
        <v>0</v>
      </c>
    </row>
    <row r="335" spans="1:25" x14ac:dyDescent="0.25">
      <c r="A335" s="44">
        <v>40011</v>
      </c>
      <c r="B335" s="44" t="s">
        <v>18</v>
      </c>
      <c r="C335" s="44" t="s">
        <v>415</v>
      </c>
      <c r="D335" s="44" t="s">
        <v>28</v>
      </c>
      <c r="E335" s="45">
        <v>41163</v>
      </c>
      <c r="F335" s="44" t="s">
        <v>85</v>
      </c>
      <c r="G335" s="44" t="s">
        <v>923</v>
      </c>
      <c r="I335" s="44" t="s">
        <v>126</v>
      </c>
      <c r="J335" s="44" t="s">
        <v>353</v>
      </c>
      <c r="R335" s="46">
        <v>44831.362719907411</v>
      </c>
      <c r="S335" s="45">
        <v>44831</v>
      </c>
      <c r="T335" s="46">
        <v>45555.764340277776</v>
      </c>
      <c r="U335" s="44" t="s">
        <v>140</v>
      </c>
      <c r="V335" s="44" t="s">
        <v>334</v>
      </c>
      <c r="W335" s="44" t="s">
        <v>323</v>
      </c>
      <c r="X335" s="44" t="s">
        <v>117</v>
      </c>
      <c r="Y335" s="44">
        <v>0</v>
      </c>
    </row>
    <row r="336" spans="1:25" x14ac:dyDescent="0.25">
      <c r="A336" s="44">
        <v>40012</v>
      </c>
      <c r="B336" s="44" t="s">
        <v>18</v>
      </c>
      <c r="C336" s="44" t="s">
        <v>415</v>
      </c>
      <c r="D336" s="44" t="s">
        <v>12</v>
      </c>
      <c r="E336" s="45">
        <v>42430</v>
      </c>
      <c r="F336" s="44" t="s">
        <v>85</v>
      </c>
      <c r="G336" s="44" t="s">
        <v>924</v>
      </c>
      <c r="I336" s="44" t="s">
        <v>126</v>
      </c>
      <c r="J336" s="44" t="s">
        <v>353</v>
      </c>
      <c r="R336" s="46">
        <v>44831.363877314812</v>
      </c>
      <c r="S336" s="45">
        <v>44831</v>
      </c>
      <c r="T336" s="46">
        <v>45555.764131944445</v>
      </c>
      <c r="U336" s="44" t="s">
        <v>140</v>
      </c>
      <c r="V336" s="44" t="s">
        <v>333</v>
      </c>
      <c r="W336" s="44" t="s">
        <v>323</v>
      </c>
      <c r="X336" s="44" t="s">
        <v>117</v>
      </c>
      <c r="Y336" s="44">
        <v>0</v>
      </c>
    </row>
    <row r="337" spans="1:25" x14ac:dyDescent="0.25">
      <c r="A337" s="44">
        <v>40014</v>
      </c>
      <c r="B337" s="44" t="s">
        <v>285</v>
      </c>
      <c r="C337" s="44" t="s">
        <v>18</v>
      </c>
      <c r="D337" s="44" t="s">
        <v>157</v>
      </c>
      <c r="E337" s="45">
        <v>41415</v>
      </c>
      <c r="F337" s="44" t="s">
        <v>86</v>
      </c>
      <c r="G337" s="44" t="s">
        <v>925</v>
      </c>
      <c r="I337" s="44" t="s">
        <v>126</v>
      </c>
      <c r="J337" s="44" t="s">
        <v>353</v>
      </c>
      <c r="R337" s="46">
        <v>44831.367662037039</v>
      </c>
      <c r="S337" s="45">
        <v>44831</v>
      </c>
      <c r="T337" s="46">
        <v>45557.643657407411</v>
      </c>
      <c r="U337" s="44" t="s">
        <v>135</v>
      </c>
      <c r="V337" s="44" t="s">
        <v>334</v>
      </c>
      <c r="W337" s="44" t="s">
        <v>323</v>
      </c>
      <c r="X337" s="44" t="s">
        <v>117</v>
      </c>
      <c r="Y337" s="44">
        <v>0</v>
      </c>
    </row>
    <row r="338" spans="1:25" x14ac:dyDescent="0.25">
      <c r="A338" s="44">
        <v>40047</v>
      </c>
      <c r="B338" s="44" t="s">
        <v>416</v>
      </c>
      <c r="C338" s="44" t="s">
        <v>417</v>
      </c>
      <c r="D338" s="44" t="s">
        <v>71</v>
      </c>
      <c r="E338" s="45">
        <v>40796</v>
      </c>
      <c r="F338" s="44" t="s">
        <v>85</v>
      </c>
      <c r="G338" s="44" t="s">
        <v>926</v>
      </c>
      <c r="I338" s="44" t="s">
        <v>126</v>
      </c>
      <c r="J338" s="44" t="s">
        <v>353</v>
      </c>
      <c r="R338" s="46">
        <v>44832.370312500003</v>
      </c>
      <c r="S338" s="45">
        <v>44832</v>
      </c>
      <c r="T338" s="46">
        <v>45555.758923611109</v>
      </c>
      <c r="U338" s="44" t="s">
        <v>140</v>
      </c>
      <c r="V338" s="44" t="s">
        <v>335</v>
      </c>
      <c r="W338" s="44" t="s">
        <v>323</v>
      </c>
      <c r="X338" s="44" t="s">
        <v>117</v>
      </c>
      <c r="Y338" s="44">
        <v>0</v>
      </c>
    </row>
    <row r="339" spans="1:25" x14ac:dyDescent="0.25">
      <c r="A339" s="44">
        <v>40159</v>
      </c>
      <c r="B339" s="44" t="s">
        <v>266</v>
      </c>
      <c r="C339" s="44" t="s">
        <v>170</v>
      </c>
      <c r="D339" s="44" t="s">
        <v>12</v>
      </c>
      <c r="E339" s="45">
        <v>21867</v>
      </c>
      <c r="F339" s="44" t="s">
        <v>85</v>
      </c>
      <c r="G339" s="44" t="s">
        <v>927</v>
      </c>
      <c r="I339" s="44" t="s">
        <v>126</v>
      </c>
      <c r="J339" s="44" t="s">
        <v>353</v>
      </c>
      <c r="R339" s="46">
        <v>44840.440312500003</v>
      </c>
      <c r="S339" s="45">
        <v>44840</v>
      </c>
      <c r="T339" s="46">
        <v>45573.711365740739</v>
      </c>
      <c r="U339" s="44" t="s">
        <v>429</v>
      </c>
      <c r="V339" s="44" t="s">
        <v>354</v>
      </c>
      <c r="W339" s="44" t="s">
        <v>323</v>
      </c>
      <c r="X339" s="44" t="s">
        <v>340</v>
      </c>
      <c r="Y339" s="44">
        <v>0</v>
      </c>
    </row>
    <row r="340" spans="1:25" x14ac:dyDescent="0.25">
      <c r="A340" s="44">
        <v>40231</v>
      </c>
      <c r="B340" s="44" t="s">
        <v>266</v>
      </c>
      <c r="D340" s="44" t="s">
        <v>458</v>
      </c>
      <c r="E340" s="45">
        <v>35972</v>
      </c>
      <c r="F340" s="44" t="s">
        <v>86</v>
      </c>
      <c r="G340" s="44" t="s">
        <v>928</v>
      </c>
      <c r="I340" s="44" t="s">
        <v>126</v>
      </c>
      <c r="J340" s="44" t="s">
        <v>353</v>
      </c>
      <c r="R340" s="46">
        <v>44844.629560185182</v>
      </c>
      <c r="S340" s="45">
        <v>44844</v>
      </c>
      <c r="T340" s="46">
        <v>45573.725844907407</v>
      </c>
      <c r="U340" s="44" t="s">
        <v>429</v>
      </c>
      <c r="V340" s="44" t="s">
        <v>337</v>
      </c>
      <c r="W340" s="44" t="s">
        <v>323</v>
      </c>
      <c r="X340" s="44" t="s">
        <v>340</v>
      </c>
      <c r="Y340" s="44">
        <v>0</v>
      </c>
    </row>
    <row r="341" spans="1:25" x14ac:dyDescent="0.25">
      <c r="A341" s="44">
        <v>40262</v>
      </c>
      <c r="B341" s="44" t="s">
        <v>423</v>
      </c>
      <c r="C341" s="44" t="s">
        <v>488</v>
      </c>
      <c r="D341" s="44" t="s">
        <v>179</v>
      </c>
      <c r="E341" s="45">
        <v>40139</v>
      </c>
      <c r="F341" s="44" t="s">
        <v>85</v>
      </c>
      <c r="G341" s="44" t="s">
        <v>929</v>
      </c>
      <c r="I341" s="44" t="s">
        <v>126</v>
      </c>
      <c r="J341" s="44" t="s">
        <v>353</v>
      </c>
      <c r="R341" s="46">
        <v>44845.544699074075</v>
      </c>
      <c r="S341" s="45">
        <v>44845</v>
      </c>
      <c r="T341" s="46">
        <v>45574.95045138889</v>
      </c>
      <c r="U341" s="44" t="s">
        <v>422</v>
      </c>
      <c r="V341" s="44" t="s">
        <v>697</v>
      </c>
      <c r="W341" s="44" t="s">
        <v>323</v>
      </c>
      <c r="X341" s="44" t="s">
        <v>340</v>
      </c>
      <c r="Y341" s="44">
        <v>0</v>
      </c>
    </row>
    <row r="342" spans="1:25" x14ac:dyDescent="0.25">
      <c r="A342" s="44">
        <v>40281</v>
      </c>
      <c r="B342" s="44" t="s">
        <v>469</v>
      </c>
      <c r="C342" s="44" t="s">
        <v>489</v>
      </c>
      <c r="D342" s="44" t="s">
        <v>490</v>
      </c>
      <c r="E342" s="45">
        <v>26297</v>
      </c>
      <c r="F342" s="44" t="s">
        <v>85</v>
      </c>
      <c r="H342" s="44">
        <v>646052956</v>
      </c>
      <c r="I342" s="44" t="s">
        <v>182</v>
      </c>
      <c r="J342" s="44" t="s">
        <v>356</v>
      </c>
      <c r="R342" s="46">
        <v>44846.451736111114</v>
      </c>
      <c r="S342" s="45">
        <v>44846</v>
      </c>
      <c r="T342" s="46">
        <v>45567.775277777779</v>
      </c>
      <c r="U342" s="44" t="s">
        <v>432</v>
      </c>
      <c r="V342" s="44" t="s">
        <v>354</v>
      </c>
      <c r="W342" s="44" t="s">
        <v>323</v>
      </c>
      <c r="X342" s="44" t="s">
        <v>117</v>
      </c>
      <c r="Y342" s="44">
        <v>0</v>
      </c>
    </row>
    <row r="343" spans="1:25" x14ac:dyDescent="0.25">
      <c r="A343" s="44">
        <v>40292</v>
      </c>
      <c r="B343" s="44" t="s">
        <v>81</v>
      </c>
      <c r="C343" s="44" t="s">
        <v>10</v>
      </c>
      <c r="D343" s="44" t="s">
        <v>463</v>
      </c>
      <c r="E343" s="45">
        <v>26855</v>
      </c>
      <c r="F343" s="44" t="s">
        <v>85</v>
      </c>
      <c r="G343" s="44" t="s">
        <v>930</v>
      </c>
      <c r="I343" s="44" t="s">
        <v>126</v>
      </c>
      <c r="J343" s="44" t="s">
        <v>353</v>
      </c>
      <c r="R343" s="46">
        <v>44846.935879629629</v>
      </c>
      <c r="S343" s="45">
        <v>44846</v>
      </c>
      <c r="T343" s="46">
        <v>45538.94091435185</v>
      </c>
      <c r="U343" s="44" t="s">
        <v>566</v>
      </c>
      <c r="V343" s="44" t="s">
        <v>354</v>
      </c>
      <c r="W343" s="44" t="s">
        <v>323</v>
      </c>
      <c r="X343" s="44" t="s">
        <v>340</v>
      </c>
      <c r="Y343" s="44">
        <v>0</v>
      </c>
    </row>
    <row r="344" spans="1:25" x14ac:dyDescent="0.25">
      <c r="A344" s="44">
        <v>40293</v>
      </c>
      <c r="B344" s="44" t="s">
        <v>491</v>
      </c>
      <c r="C344" s="44" t="s">
        <v>492</v>
      </c>
      <c r="D344" s="44" t="s">
        <v>493</v>
      </c>
      <c r="E344" s="45">
        <v>27073</v>
      </c>
      <c r="F344" s="44" t="s">
        <v>86</v>
      </c>
      <c r="G344" s="44" t="s">
        <v>931</v>
      </c>
      <c r="I344" s="44" t="s">
        <v>126</v>
      </c>
      <c r="J344" s="44" t="s">
        <v>353</v>
      </c>
      <c r="R344" s="46">
        <v>44846.936620370368</v>
      </c>
      <c r="S344" s="45">
        <v>44846</v>
      </c>
      <c r="T344" s="46">
        <v>45546.738506944443</v>
      </c>
      <c r="U344" s="44" t="s">
        <v>566</v>
      </c>
      <c r="V344" s="44" t="s">
        <v>354</v>
      </c>
      <c r="W344" s="44" t="s">
        <v>323</v>
      </c>
      <c r="X344" s="44" t="s">
        <v>340</v>
      </c>
      <c r="Y344" s="44">
        <v>0</v>
      </c>
    </row>
    <row r="345" spans="1:25" x14ac:dyDescent="0.25">
      <c r="A345" s="44">
        <v>40315</v>
      </c>
      <c r="B345" s="44" t="s">
        <v>494</v>
      </c>
      <c r="D345" s="44" t="s">
        <v>495</v>
      </c>
      <c r="E345" s="45">
        <v>27878</v>
      </c>
      <c r="F345" s="44" t="s">
        <v>85</v>
      </c>
      <c r="G345" s="44" t="s">
        <v>932</v>
      </c>
      <c r="I345" s="44" t="s">
        <v>126</v>
      </c>
      <c r="J345" s="44" t="s">
        <v>353</v>
      </c>
      <c r="R345" s="46">
        <v>44848.370868055557</v>
      </c>
      <c r="S345" s="45">
        <v>44848</v>
      </c>
      <c r="T345" s="46">
        <v>45573.699629629627</v>
      </c>
      <c r="U345" s="44" t="s">
        <v>429</v>
      </c>
      <c r="V345" s="44" t="s">
        <v>354</v>
      </c>
      <c r="W345" s="44" t="s">
        <v>323</v>
      </c>
      <c r="X345" s="44" t="s">
        <v>340</v>
      </c>
      <c r="Y345" s="44">
        <v>0</v>
      </c>
    </row>
    <row r="346" spans="1:25" x14ac:dyDescent="0.25">
      <c r="A346" s="44">
        <v>40316</v>
      </c>
      <c r="B346" s="44" t="s">
        <v>496</v>
      </c>
      <c r="C346" s="44" t="s">
        <v>497</v>
      </c>
      <c r="D346" s="44" t="s">
        <v>179</v>
      </c>
      <c r="E346" s="45">
        <v>25717</v>
      </c>
      <c r="F346" s="44" t="s">
        <v>85</v>
      </c>
      <c r="G346" s="44" t="s">
        <v>933</v>
      </c>
      <c r="I346" s="44" t="s">
        <v>126</v>
      </c>
      <c r="J346" s="44" t="s">
        <v>353</v>
      </c>
      <c r="R346" s="46">
        <v>44848.371539351851</v>
      </c>
      <c r="S346" s="45">
        <v>44848</v>
      </c>
      <c r="T346" s="46">
        <v>45573.715856481482</v>
      </c>
      <c r="U346" s="44" t="s">
        <v>429</v>
      </c>
      <c r="V346" s="44" t="s">
        <v>354</v>
      </c>
      <c r="W346" s="44" t="s">
        <v>323</v>
      </c>
      <c r="X346" s="44" t="s">
        <v>340</v>
      </c>
      <c r="Y346" s="44">
        <v>0</v>
      </c>
    </row>
    <row r="347" spans="1:25" x14ac:dyDescent="0.25">
      <c r="A347" s="44">
        <v>40317</v>
      </c>
      <c r="B347" s="44" t="s">
        <v>10</v>
      </c>
      <c r="C347" s="44" t="s">
        <v>27</v>
      </c>
      <c r="D347" s="44" t="s">
        <v>32</v>
      </c>
      <c r="E347" s="45">
        <v>19508</v>
      </c>
      <c r="F347" s="44" t="s">
        <v>85</v>
      </c>
      <c r="G347" s="44" t="s">
        <v>934</v>
      </c>
      <c r="I347" s="44" t="s">
        <v>126</v>
      </c>
      <c r="J347" s="44" t="s">
        <v>353</v>
      </c>
      <c r="R347" s="46">
        <v>44848.372094907405</v>
      </c>
      <c r="S347" s="45">
        <v>44848</v>
      </c>
      <c r="T347" s="46">
        <v>45573.713263888887</v>
      </c>
      <c r="U347" s="44" t="s">
        <v>429</v>
      </c>
      <c r="V347" s="44" t="s">
        <v>354</v>
      </c>
      <c r="W347" s="44" t="s">
        <v>323</v>
      </c>
      <c r="X347" s="44" t="s">
        <v>340</v>
      </c>
      <c r="Y347" s="44">
        <v>0</v>
      </c>
    </row>
    <row r="348" spans="1:25" x14ac:dyDescent="0.25">
      <c r="A348" s="44">
        <v>40318</v>
      </c>
      <c r="B348" s="44" t="s">
        <v>498</v>
      </c>
      <c r="C348" s="44" t="s">
        <v>50</v>
      </c>
      <c r="D348" s="44" t="s">
        <v>499</v>
      </c>
      <c r="E348" s="45">
        <v>29200</v>
      </c>
      <c r="F348" s="44" t="s">
        <v>85</v>
      </c>
      <c r="G348" s="44" t="s">
        <v>935</v>
      </c>
      <c r="I348" s="44" t="s">
        <v>126</v>
      </c>
      <c r="J348" s="44" t="s">
        <v>353</v>
      </c>
      <c r="R348" s="46">
        <v>44848.372847222221</v>
      </c>
      <c r="S348" s="45">
        <v>44848</v>
      </c>
      <c r="T348" s="46">
        <v>45573.716770833336</v>
      </c>
      <c r="U348" s="44" t="s">
        <v>429</v>
      </c>
      <c r="V348" s="44" t="s">
        <v>354</v>
      </c>
      <c r="W348" s="44" t="s">
        <v>323</v>
      </c>
      <c r="X348" s="44" t="s">
        <v>340</v>
      </c>
      <c r="Y348" s="44">
        <v>0</v>
      </c>
    </row>
    <row r="349" spans="1:25" x14ac:dyDescent="0.25">
      <c r="A349" s="44">
        <v>40320</v>
      </c>
      <c r="B349" s="44" t="s">
        <v>105</v>
      </c>
      <c r="C349" s="44" t="s">
        <v>500</v>
      </c>
      <c r="D349" s="44" t="s">
        <v>501</v>
      </c>
      <c r="E349" s="45">
        <v>41552</v>
      </c>
      <c r="F349" s="44" t="s">
        <v>85</v>
      </c>
      <c r="G349" s="44" t="s">
        <v>936</v>
      </c>
      <c r="I349" s="44" t="s">
        <v>126</v>
      </c>
      <c r="J349" s="44" t="s">
        <v>353</v>
      </c>
      <c r="R349" s="46">
        <v>44848.381018518521</v>
      </c>
      <c r="S349" s="45">
        <v>44848</v>
      </c>
      <c r="T349" s="46">
        <v>45573.71533564815</v>
      </c>
      <c r="U349" s="44" t="s">
        <v>429</v>
      </c>
      <c r="V349" s="44" t="s">
        <v>334</v>
      </c>
      <c r="W349" s="44" t="s">
        <v>323</v>
      </c>
      <c r="X349" s="44" t="s">
        <v>340</v>
      </c>
      <c r="Y349" s="44">
        <v>0</v>
      </c>
    </row>
    <row r="350" spans="1:25" x14ac:dyDescent="0.25">
      <c r="A350" s="44">
        <v>40323</v>
      </c>
      <c r="B350" s="44" t="s">
        <v>502</v>
      </c>
      <c r="C350" s="44" t="s">
        <v>503</v>
      </c>
      <c r="D350" s="44" t="s">
        <v>71</v>
      </c>
      <c r="E350" s="45">
        <v>40980</v>
      </c>
      <c r="F350" s="44" t="s">
        <v>85</v>
      </c>
      <c r="G350" s="44" t="s">
        <v>937</v>
      </c>
      <c r="I350" s="44" t="s">
        <v>126</v>
      </c>
      <c r="J350" s="44" t="s">
        <v>353</v>
      </c>
      <c r="R350" s="46">
        <v>44848.382962962962</v>
      </c>
      <c r="S350" s="45">
        <v>44848</v>
      </c>
      <c r="T350" s="46">
        <v>45573.711689814816</v>
      </c>
      <c r="U350" s="44" t="s">
        <v>429</v>
      </c>
      <c r="V350" s="44" t="s">
        <v>334</v>
      </c>
      <c r="W350" s="44" t="s">
        <v>323</v>
      </c>
      <c r="X350" s="44" t="s">
        <v>340</v>
      </c>
      <c r="Y350" s="44">
        <v>0</v>
      </c>
    </row>
    <row r="351" spans="1:25" x14ac:dyDescent="0.25">
      <c r="A351" s="44">
        <v>40410</v>
      </c>
      <c r="B351" s="44" t="s">
        <v>507</v>
      </c>
      <c r="C351" s="44" t="s">
        <v>508</v>
      </c>
      <c r="D351" s="44" t="s">
        <v>509</v>
      </c>
      <c r="E351" s="45">
        <v>22376</v>
      </c>
      <c r="F351" s="44" t="s">
        <v>85</v>
      </c>
      <c r="G351" s="44" t="s">
        <v>938</v>
      </c>
      <c r="I351" s="44" t="s">
        <v>126</v>
      </c>
      <c r="J351" s="44" t="s">
        <v>353</v>
      </c>
      <c r="R351" s="46">
        <v>44855.512048611112</v>
      </c>
      <c r="S351" s="45">
        <v>44855</v>
      </c>
      <c r="T351" s="46">
        <v>45542.796863425923</v>
      </c>
      <c r="U351" s="44" t="s">
        <v>278</v>
      </c>
      <c r="V351" s="44" t="s">
        <v>354</v>
      </c>
      <c r="W351" s="44" t="s">
        <v>323</v>
      </c>
      <c r="X351" s="44" t="s">
        <v>340</v>
      </c>
      <c r="Y351" s="44">
        <v>0</v>
      </c>
    </row>
    <row r="352" spans="1:25" x14ac:dyDescent="0.25">
      <c r="A352" s="44">
        <v>40414</v>
      </c>
      <c r="B352" s="44" t="s">
        <v>510</v>
      </c>
      <c r="C352" s="44" t="s">
        <v>511</v>
      </c>
      <c r="D352" s="44" t="s">
        <v>23</v>
      </c>
      <c r="E352" s="45">
        <v>40357</v>
      </c>
      <c r="F352" s="44" t="s">
        <v>85</v>
      </c>
      <c r="G352" s="44" t="s">
        <v>939</v>
      </c>
      <c r="I352" s="44" t="s">
        <v>126</v>
      </c>
      <c r="J352" s="44" t="s">
        <v>353</v>
      </c>
      <c r="R352" s="46">
        <v>44856.461145833331</v>
      </c>
      <c r="S352" s="45">
        <v>44856</v>
      </c>
      <c r="T352" s="46">
        <v>45565.528912037036</v>
      </c>
      <c r="U352" s="44" t="s">
        <v>454</v>
      </c>
      <c r="V352" s="44" t="s">
        <v>335</v>
      </c>
      <c r="W352" s="44" t="s">
        <v>323</v>
      </c>
      <c r="X352" s="44" t="s">
        <v>340</v>
      </c>
      <c r="Y352" s="44">
        <v>0</v>
      </c>
    </row>
    <row r="353" spans="1:25" x14ac:dyDescent="0.25">
      <c r="A353" s="44">
        <v>40415</v>
      </c>
      <c r="B353" s="44" t="s">
        <v>510</v>
      </c>
      <c r="C353" s="44" t="s">
        <v>512</v>
      </c>
      <c r="D353" s="44" t="s">
        <v>62</v>
      </c>
      <c r="E353" s="45">
        <v>24900</v>
      </c>
      <c r="F353" s="44" t="s">
        <v>85</v>
      </c>
      <c r="G353" s="44" t="s">
        <v>940</v>
      </c>
      <c r="I353" s="44" t="s">
        <v>126</v>
      </c>
      <c r="J353" s="44" t="s">
        <v>353</v>
      </c>
      <c r="R353" s="46">
        <v>44856.462164351855</v>
      </c>
      <c r="S353" s="45">
        <v>44856</v>
      </c>
      <c r="T353" s="46">
        <v>45565.382141203707</v>
      </c>
      <c r="U353" s="44" t="s">
        <v>454</v>
      </c>
      <c r="V353" s="44" t="s">
        <v>354</v>
      </c>
      <c r="W353" s="44" t="s">
        <v>323</v>
      </c>
      <c r="X353" s="44" t="s">
        <v>340</v>
      </c>
      <c r="Y353" s="44">
        <v>0</v>
      </c>
    </row>
    <row r="354" spans="1:25" x14ac:dyDescent="0.25">
      <c r="A354" s="44">
        <v>40420</v>
      </c>
      <c r="B354" s="44" t="s">
        <v>42</v>
      </c>
      <c r="C354" s="44" t="s">
        <v>513</v>
      </c>
      <c r="D354" s="44" t="s">
        <v>107</v>
      </c>
      <c r="E354" s="45">
        <v>22366</v>
      </c>
      <c r="F354" s="44" t="s">
        <v>85</v>
      </c>
      <c r="G354" s="44" t="s">
        <v>941</v>
      </c>
      <c r="I354" s="44" t="s">
        <v>126</v>
      </c>
      <c r="J354" s="44" t="s">
        <v>353</v>
      </c>
      <c r="R354" s="46">
        <v>44856.47729166667</v>
      </c>
      <c r="S354" s="45">
        <v>44856</v>
      </c>
      <c r="T354" s="46">
        <v>45565.532349537039</v>
      </c>
      <c r="U354" s="44" t="s">
        <v>454</v>
      </c>
      <c r="V354" s="44" t="s">
        <v>354</v>
      </c>
      <c r="W354" s="44" t="s">
        <v>323</v>
      </c>
      <c r="X354" s="44" t="s">
        <v>117</v>
      </c>
      <c r="Y354" s="44">
        <v>0</v>
      </c>
    </row>
    <row r="355" spans="1:25" x14ac:dyDescent="0.25">
      <c r="A355" s="44">
        <v>40454</v>
      </c>
      <c r="B355" s="44" t="s">
        <v>150</v>
      </c>
      <c r="C355" s="44" t="s">
        <v>514</v>
      </c>
      <c r="D355" s="44" t="s">
        <v>515</v>
      </c>
      <c r="E355" s="45">
        <v>38913</v>
      </c>
      <c r="F355" s="44" t="s">
        <v>85</v>
      </c>
      <c r="G355" s="44" t="s">
        <v>942</v>
      </c>
      <c r="I355" s="44" t="s">
        <v>126</v>
      </c>
      <c r="J355" s="44" t="s">
        <v>353</v>
      </c>
      <c r="R355" s="46">
        <v>44859.932685185187</v>
      </c>
      <c r="S355" s="45">
        <v>44859</v>
      </c>
      <c r="T355" s="46">
        <v>45555.815740740742</v>
      </c>
      <c r="U355" s="44" t="s">
        <v>200</v>
      </c>
      <c r="V355" s="44" t="s">
        <v>336</v>
      </c>
      <c r="W355" s="44" t="s">
        <v>323</v>
      </c>
      <c r="X355" s="44" t="s">
        <v>121</v>
      </c>
      <c r="Y355" s="44">
        <v>0</v>
      </c>
    </row>
    <row r="356" spans="1:25" x14ac:dyDescent="0.25">
      <c r="A356" s="44">
        <v>40458</v>
      </c>
      <c r="B356" s="44" t="s">
        <v>150</v>
      </c>
      <c r="C356" s="44" t="s">
        <v>519</v>
      </c>
      <c r="D356" s="44" t="s">
        <v>152</v>
      </c>
      <c r="E356" s="45">
        <v>41135</v>
      </c>
      <c r="F356" s="44" t="s">
        <v>85</v>
      </c>
      <c r="G356" s="44" t="s">
        <v>943</v>
      </c>
      <c r="I356" s="44" t="s">
        <v>126</v>
      </c>
      <c r="J356" s="44" t="s">
        <v>353</v>
      </c>
      <c r="R356" s="46">
        <v>44859.938622685186</v>
      </c>
      <c r="S356" s="45">
        <v>44859</v>
      </c>
      <c r="T356" s="46">
        <v>45554.71435185185</v>
      </c>
      <c r="U356" s="44" t="s">
        <v>200</v>
      </c>
      <c r="V356" s="44" t="s">
        <v>334</v>
      </c>
      <c r="W356" s="44" t="s">
        <v>323</v>
      </c>
      <c r="X356" s="44" t="s">
        <v>121</v>
      </c>
      <c r="Y356" s="44">
        <v>0</v>
      </c>
    </row>
    <row r="357" spans="1:25" x14ac:dyDescent="0.25">
      <c r="A357" s="44">
        <v>40510</v>
      </c>
      <c r="B357" s="44" t="s">
        <v>944</v>
      </c>
      <c r="C357" s="44" t="s">
        <v>945</v>
      </c>
      <c r="D357" s="44" t="s">
        <v>460</v>
      </c>
      <c r="E357" s="45">
        <v>21727</v>
      </c>
      <c r="F357" s="44" t="s">
        <v>85</v>
      </c>
      <c r="G357" s="44" t="s">
        <v>946</v>
      </c>
      <c r="I357" s="44" t="s">
        <v>126</v>
      </c>
      <c r="J357" s="44" t="s">
        <v>353</v>
      </c>
      <c r="R357" s="46">
        <v>44868.401736111111</v>
      </c>
      <c r="S357" s="45">
        <v>44868</v>
      </c>
      <c r="T357" s="46">
        <v>45573.909432870372</v>
      </c>
      <c r="U357" s="44" t="s">
        <v>429</v>
      </c>
      <c r="V357" s="44" t="s">
        <v>354</v>
      </c>
      <c r="W357" s="44" t="s">
        <v>323</v>
      </c>
      <c r="X357" s="44" t="s">
        <v>340</v>
      </c>
      <c r="Y357" s="44">
        <v>0</v>
      </c>
    </row>
    <row r="358" spans="1:25" x14ac:dyDescent="0.25">
      <c r="A358" s="44">
        <v>40566</v>
      </c>
      <c r="B358" s="44" t="s">
        <v>947</v>
      </c>
      <c r="C358" s="44" t="s">
        <v>948</v>
      </c>
      <c r="D358" s="44" t="s">
        <v>949</v>
      </c>
      <c r="E358" s="45">
        <v>41484</v>
      </c>
      <c r="F358" s="44" t="s">
        <v>85</v>
      </c>
      <c r="H358" s="44" t="s">
        <v>950</v>
      </c>
      <c r="I358" s="44" t="s">
        <v>951</v>
      </c>
      <c r="J358" s="44" t="s">
        <v>87</v>
      </c>
      <c r="R358" s="46">
        <v>44872.738611111112</v>
      </c>
      <c r="S358" s="45">
        <v>44872</v>
      </c>
      <c r="T358" s="46">
        <v>45554.716817129629</v>
      </c>
      <c r="U358" s="44" t="s">
        <v>200</v>
      </c>
      <c r="V358" s="44" t="s">
        <v>334</v>
      </c>
      <c r="W358" s="44" t="s">
        <v>323</v>
      </c>
      <c r="X358" s="44" t="s">
        <v>121</v>
      </c>
      <c r="Y358" s="44">
        <v>0</v>
      </c>
    </row>
    <row r="359" spans="1:25" x14ac:dyDescent="0.25">
      <c r="A359" s="44">
        <v>40685</v>
      </c>
      <c r="B359" s="44" t="s">
        <v>952</v>
      </c>
      <c r="C359" s="44" t="s">
        <v>953</v>
      </c>
      <c r="D359" s="44" t="s">
        <v>493</v>
      </c>
      <c r="E359" s="45">
        <v>41523</v>
      </c>
      <c r="F359" s="44" t="s">
        <v>86</v>
      </c>
      <c r="G359" s="44" t="s">
        <v>954</v>
      </c>
      <c r="I359" s="44" t="s">
        <v>126</v>
      </c>
      <c r="J359" s="44" t="s">
        <v>353</v>
      </c>
      <c r="R359" s="46">
        <v>44884.522638888891</v>
      </c>
      <c r="S359" s="45">
        <v>44884</v>
      </c>
      <c r="T359" s="46">
        <v>45557.640046296299</v>
      </c>
      <c r="U359" s="44" t="s">
        <v>135</v>
      </c>
      <c r="V359" s="44" t="s">
        <v>334</v>
      </c>
      <c r="W359" s="44" t="s">
        <v>323</v>
      </c>
      <c r="X359" s="44" t="s">
        <v>117</v>
      </c>
      <c r="Y359" s="44">
        <v>0</v>
      </c>
    </row>
    <row r="360" spans="1:25" x14ac:dyDescent="0.25">
      <c r="A360" s="44">
        <v>40717</v>
      </c>
      <c r="B360" s="44" t="s">
        <v>955</v>
      </c>
      <c r="C360" s="44" t="s">
        <v>956</v>
      </c>
      <c r="D360" s="44" t="s">
        <v>504</v>
      </c>
      <c r="E360" s="45">
        <v>40317</v>
      </c>
      <c r="F360" s="44" t="s">
        <v>85</v>
      </c>
      <c r="G360" s="44" t="s">
        <v>957</v>
      </c>
      <c r="I360" s="44" t="s">
        <v>126</v>
      </c>
      <c r="J360" s="44" t="s">
        <v>353</v>
      </c>
      <c r="R360" s="46">
        <v>44891.504560185182</v>
      </c>
      <c r="S360" s="45">
        <v>44891</v>
      </c>
      <c r="T360" s="46">
        <v>45556.884363425925</v>
      </c>
      <c r="U360" s="44" t="s">
        <v>235</v>
      </c>
      <c r="V360" s="44" t="s">
        <v>335</v>
      </c>
      <c r="W360" s="44" t="s">
        <v>323</v>
      </c>
      <c r="X360" s="44" t="s">
        <v>117</v>
      </c>
      <c r="Y360" s="44">
        <v>0</v>
      </c>
    </row>
    <row r="361" spans="1:25" x14ac:dyDescent="0.25">
      <c r="A361" s="44">
        <v>40723</v>
      </c>
      <c r="B361" s="44" t="s">
        <v>17</v>
      </c>
      <c r="C361" s="44" t="s">
        <v>958</v>
      </c>
      <c r="D361" s="44" t="s">
        <v>29</v>
      </c>
      <c r="E361" s="45">
        <v>20780</v>
      </c>
      <c r="F361" s="44" t="s">
        <v>85</v>
      </c>
      <c r="G361" s="44" t="s">
        <v>959</v>
      </c>
      <c r="I361" s="44" t="s">
        <v>126</v>
      </c>
      <c r="J361" s="44" t="s">
        <v>353</v>
      </c>
      <c r="R361" s="46">
        <v>44894.622615740744</v>
      </c>
      <c r="S361" s="45">
        <v>44894</v>
      </c>
      <c r="T361" s="46">
        <v>45553.832245370373</v>
      </c>
      <c r="U361" s="44" t="s">
        <v>561</v>
      </c>
      <c r="V361" s="44" t="s">
        <v>354</v>
      </c>
      <c r="W361" s="44" t="s">
        <v>323</v>
      </c>
      <c r="X361" s="44" t="s">
        <v>117</v>
      </c>
      <c r="Y361" s="44">
        <v>0</v>
      </c>
    </row>
    <row r="362" spans="1:25" x14ac:dyDescent="0.25">
      <c r="A362" s="44">
        <v>40761</v>
      </c>
      <c r="B362" s="44" t="s">
        <v>960</v>
      </c>
      <c r="C362" s="44" t="s">
        <v>291</v>
      </c>
      <c r="D362" s="44" t="s">
        <v>109</v>
      </c>
      <c r="E362" s="45">
        <v>41002</v>
      </c>
      <c r="F362" s="44" t="s">
        <v>85</v>
      </c>
      <c r="G362" s="44" t="s">
        <v>961</v>
      </c>
      <c r="I362" s="44" t="s">
        <v>126</v>
      </c>
      <c r="J362" s="44" t="s">
        <v>353</v>
      </c>
      <c r="R362" s="46">
        <v>44897.456469907411</v>
      </c>
      <c r="S362" s="45">
        <v>44897</v>
      </c>
      <c r="T362" s="46">
        <v>45573.730821759258</v>
      </c>
      <c r="U362" s="44" t="s">
        <v>429</v>
      </c>
      <c r="V362" s="44" t="s">
        <v>334</v>
      </c>
      <c r="W362" s="44" t="s">
        <v>323</v>
      </c>
      <c r="X362" s="44" t="s">
        <v>340</v>
      </c>
      <c r="Y362" s="44">
        <v>0</v>
      </c>
    </row>
    <row r="363" spans="1:25" x14ac:dyDescent="0.25">
      <c r="A363" s="44">
        <v>40769</v>
      </c>
      <c r="B363" s="44" t="s">
        <v>962</v>
      </c>
      <c r="C363" s="44" t="s">
        <v>54</v>
      </c>
      <c r="D363" s="44" t="s">
        <v>963</v>
      </c>
      <c r="E363" s="44">
        <v>40382</v>
      </c>
      <c r="F363" s="44" t="s">
        <v>85</v>
      </c>
      <c r="G363" s="44" t="s">
        <v>964</v>
      </c>
      <c r="I363" s="44" t="s">
        <v>126</v>
      </c>
      <c r="J363" s="44" t="s">
        <v>353</v>
      </c>
      <c r="R363" s="44">
        <v>44899.048935185187</v>
      </c>
      <c r="S363" s="44">
        <v>44899</v>
      </c>
      <c r="T363" s="44">
        <v>45556.88517361111</v>
      </c>
      <c r="U363" s="44" t="s">
        <v>235</v>
      </c>
      <c r="V363" s="44" t="s">
        <v>335</v>
      </c>
      <c r="W363" s="44" t="s">
        <v>323</v>
      </c>
      <c r="X363" s="44" t="s">
        <v>121</v>
      </c>
      <c r="Y363" s="44">
        <v>0</v>
      </c>
    </row>
    <row r="364" spans="1:25" x14ac:dyDescent="0.25">
      <c r="A364" s="44">
        <v>40791</v>
      </c>
      <c r="B364" s="44" t="s">
        <v>172</v>
      </c>
      <c r="C364" s="44" t="s">
        <v>965</v>
      </c>
      <c r="D364" s="44" t="s">
        <v>411</v>
      </c>
      <c r="E364" s="44">
        <v>35588</v>
      </c>
      <c r="F364" s="44" t="s">
        <v>86</v>
      </c>
      <c r="H364" s="44" t="s">
        <v>966</v>
      </c>
      <c r="I364" s="44" t="s">
        <v>126</v>
      </c>
      <c r="J364" s="44" t="s">
        <v>353</v>
      </c>
      <c r="R364" s="44">
        <v>44908.91128472222</v>
      </c>
      <c r="S364" s="44">
        <v>44908</v>
      </c>
      <c r="T364" s="44">
        <v>45573.715694444443</v>
      </c>
      <c r="U364" s="44" t="s">
        <v>429</v>
      </c>
      <c r="V364" s="44" t="s">
        <v>337</v>
      </c>
      <c r="W364" s="44" t="s">
        <v>323</v>
      </c>
      <c r="X364" s="44" t="s">
        <v>340</v>
      </c>
      <c r="Y364" s="44">
        <v>0</v>
      </c>
    </row>
    <row r="365" spans="1:25" x14ac:dyDescent="0.25">
      <c r="A365" s="44">
        <v>40793</v>
      </c>
      <c r="B365" s="44" t="s">
        <v>452</v>
      </c>
      <c r="C365" s="44" t="s">
        <v>74</v>
      </c>
      <c r="D365" s="44" t="s">
        <v>7</v>
      </c>
      <c r="E365" s="44">
        <v>21115</v>
      </c>
      <c r="F365" s="44" t="s">
        <v>85</v>
      </c>
      <c r="G365" s="44" t="s">
        <v>967</v>
      </c>
      <c r="I365" s="44" t="s">
        <v>126</v>
      </c>
      <c r="J365" s="44" t="s">
        <v>353</v>
      </c>
      <c r="R365" s="44">
        <v>44908.913194444445</v>
      </c>
      <c r="S365" s="44">
        <v>44908</v>
      </c>
      <c r="T365" s="44">
        <v>45573.729687500003</v>
      </c>
      <c r="U365" s="44" t="s">
        <v>429</v>
      </c>
      <c r="V365" s="44" t="s">
        <v>354</v>
      </c>
      <c r="W365" s="44" t="s">
        <v>323</v>
      </c>
      <c r="X365" s="44" t="s">
        <v>340</v>
      </c>
      <c r="Y365" s="44">
        <v>0</v>
      </c>
    </row>
    <row r="366" spans="1:25" x14ac:dyDescent="0.25">
      <c r="A366" s="44">
        <v>40918</v>
      </c>
      <c r="B366" s="44" t="s">
        <v>968</v>
      </c>
      <c r="C366" s="44" t="s">
        <v>969</v>
      </c>
      <c r="D366" s="44" t="s">
        <v>970</v>
      </c>
      <c r="E366" s="44">
        <v>26365</v>
      </c>
      <c r="F366" s="44" t="s">
        <v>85</v>
      </c>
      <c r="G366" s="44" t="s">
        <v>971</v>
      </c>
      <c r="I366" s="44" t="s">
        <v>126</v>
      </c>
      <c r="J366" s="44" t="s">
        <v>353</v>
      </c>
      <c r="R366" s="44">
        <v>44940.075891203705</v>
      </c>
      <c r="S366" s="44">
        <v>44940</v>
      </c>
      <c r="T366" s="44">
        <v>45546.025752314818</v>
      </c>
      <c r="U366" s="44" t="s">
        <v>168</v>
      </c>
      <c r="V366" s="44" t="s">
        <v>354</v>
      </c>
      <c r="W366" s="44" t="s">
        <v>323</v>
      </c>
      <c r="X366" s="44" t="s">
        <v>121</v>
      </c>
      <c r="Y366" s="44">
        <v>0</v>
      </c>
    </row>
    <row r="367" spans="1:25" x14ac:dyDescent="0.25">
      <c r="A367" s="44">
        <v>41114</v>
      </c>
      <c r="B367" s="44" t="s">
        <v>972</v>
      </c>
      <c r="C367" s="44" t="s">
        <v>973</v>
      </c>
      <c r="D367" s="44" t="s">
        <v>26</v>
      </c>
      <c r="E367" s="44">
        <v>19152</v>
      </c>
      <c r="F367" s="44" t="s">
        <v>85</v>
      </c>
      <c r="G367" s="44" t="s">
        <v>974</v>
      </c>
      <c r="I367" s="44" t="s">
        <v>126</v>
      </c>
      <c r="J367" s="44" t="s">
        <v>353</v>
      </c>
      <c r="R367" s="44">
        <v>44963.550324074073</v>
      </c>
      <c r="S367" s="44">
        <v>44963</v>
      </c>
      <c r="T367" s="44">
        <v>45553.851493055554</v>
      </c>
      <c r="U367" s="44" t="s">
        <v>561</v>
      </c>
      <c r="V367" s="44" t="s">
        <v>354</v>
      </c>
      <c r="W367" s="44" t="s">
        <v>323</v>
      </c>
      <c r="X367" s="44" t="s">
        <v>340</v>
      </c>
      <c r="Y367" s="44">
        <v>0</v>
      </c>
    </row>
    <row r="368" spans="1:25" x14ac:dyDescent="0.25">
      <c r="A368" s="44">
        <v>41115</v>
      </c>
      <c r="B368" s="44" t="s">
        <v>975</v>
      </c>
      <c r="C368" s="44" t="s">
        <v>423</v>
      </c>
      <c r="D368" s="44" t="s">
        <v>976</v>
      </c>
      <c r="E368" s="44">
        <v>21379</v>
      </c>
      <c r="F368" s="44" t="s">
        <v>85</v>
      </c>
      <c r="G368" s="44" t="s">
        <v>977</v>
      </c>
      <c r="I368" s="44" t="s">
        <v>126</v>
      </c>
      <c r="J368" s="44" t="s">
        <v>353</v>
      </c>
      <c r="R368" s="44">
        <v>44963.552384259259</v>
      </c>
      <c r="S368" s="44">
        <v>44963</v>
      </c>
      <c r="T368" s="44">
        <v>45561.57099537037</v>
      </c>
      <c r="U368" s="44" t="s">
        <v>561</v>
      </c>
      <c r="V368" s="44" t="s">
        <v>354</v>
      </c>
      <c r="W368" s="44" t="s">
        <v>323</v>
      </c>
      <c r="X368" s="44" t="s">
        <v>340</v>
      </c>
      <c r="Y368" s="44">
        <v>0</v>
      </c>
    </row>
    <row r="369" spans="1:25" x14ac:dyDescent="0.25">
      <c r="A369" s="44">
        <v>41268</v>
      </c>
      <c r="B369" s="44" t="s">
        <v>978</v>
      </c>
      <c r="C369" s="44" t="s">
        <v>979</v>
      </c>
      <c r="D369" s="44" t="s">
        <v>20</v>
      </c>
      <c r="E369" s="44">
        <v>40937</v>
      </c>
      <c r="F369" s="44" t="s">
        <v>85</v>
      </c>
      <c r="G369" s="44" t="s">
        <v>980</v>
      </c>
      <c r="I369" s="44" t="s">
        <v>126</v>
      </c>
      <c r="J369" s="44" t="s">
        <v>353</v>
      </c>
      <c r="R369" s="44">
        <v>45014.45722222222</v>
      </c>
      <c r="S369" s="44">
        <v>45014</v>
      </c>
      <c r="T369" s="44">
        <v>45554.712175925924</v>
      </c>
      <c r="U369" s="44" t="s">
        <v>200</v>
      </c>
      <c r="V369" s="44" t="s">
        <v>334</v>
      </c>
      <c r="W369" s="44" t="s">
        <v>323</v>
      </c>
      <c r="X369" s="44" t="s">
        <v>121</v>
      </c>
      <c r="Y369" s="44">
        <v>0</v>
      </c>
    </row>
    <row r="370" spans="1:25" x14ac:dyDescent="0.25">
      <c r="A370" s="44">
        <v>41304</v>
      </c>
      <c r="B370" s="44" t="s">
        <v>54</v>
      </c>
      <c r="C370" s="44" t="s">
        <v>965</v>
      </c>
      <c r="D370" s="44" t="s">
        <v>981</v>
      </c>
      <c r="E370" s="44">
        <v>41145</v>
      </c>
      <c r="F370" s="44" t="s">
        <v>86</v>
      </c>
      <c r="G370" s="44" t="s">
        <v>982</v>
      </c>
      <c r="I370" s="44" t="s">
        <v>126</v>
      </c>
      <c r="J370" s="44" t="s">
        <v>353</v>
      </c>
      <c r="R370" s="44">
        <v>45031.436666666668</v>
      </c>
      <c r="S370" s="44">
        <v>45031</v>
      </c>
      <c r="T370" s="44">
        <v>45542.447094907409</v>
      </c>
      <c r="U370" s="44" t="s">
        <v>983</v>
      </c>
      <c r="V370" s="44" t="s">
        <v>334</v>
      </c>
      <c r="W370" s="44" t="s">
        <v>323</v>
      </c>
      <c r="X370" s="44" t="s">
        <v>121</v>
      </c>
      <c r="Y370" s="44">
        <v>0</v>
      </c>
    </row>
    <row r="371" spans="1:25" x14ac:dyDescent="0.25">
      <c r="A371" s="44">
        <v>41305</v>
      </c>
      <c r="B371" s="44" t="s">
        <v>54</v>
      </c>
      <c r="C371" s="44" t="s">
        <v>965</v>
      </c>
      <c r="D371" s="44" t="s">
        <v>984</v>
      </c>
      <c r="E371" s="44">
        <v>41145</v>
      </c>
      <c r="F371" s="44" t="s">
        <v>86</v>
      </c>
      <c r="G371" s="44" t="s">
        <v>985</v>
      </c>
      <c r="I371" s="44" t="s">
        <v>126</v>
      </c>
      <c r="J371" s="44" t="s">
        <v>353</v>
      </c>
      <c r="R371" s="44">
        <v>45031.438159722224</v>
      </c>
      <c r="S371" s="44">
        <v>45031</v>
      </c>
      <c r="T371" s="44">
        <v>45542.446898148148</v>
      </c>
      <c r="U371" s="44" t="s">
        <v>983</v>
      </c>
      <c r="V371" s="44" t="s">
        <v>334</v>
      </c>
      <c r="W371" s="44" t="s">
        <v>323</v>
      </c>
      <c r="X371" s="44" t="s">
        <v>121</v>
      </c>
      <c r="Y371" s="44">
        <v>0</v>
      </c>
    </row>
    <row r="372" spans="1:25" x14ac:dyDescent="0.25">
      <c r="A372" s="44">
        <v>41306</v>
      </c>
      <c r="B372" s="44" t="s">
        <v>54</v>
      </c>
      <c r="C372" s="44" t="s">
        <v>27</v>
      </c>
      <c r="D372" s="44" t="s">
        <v>986</v>
      </c>
      <c r="E372" s="44">
        <v>21920</v>
      </c>
      <c r="F372" s="44" t="s">
        <v>85</v>
      </c>
      <c r="G372" s="44" t="s">
        <v>987</v>
      </c>
      <c r="I372" s="44" t="s">
        <v>126</v>
      </c>
      <c r="J372" s="44" t="s">
        <v>353</v>
      </c>
      <c r="R372" s="44">
        <v>45031.439768518518</v>
      </c>
      <c r="S372" s="44">
        <v>45031</v>
      </c>
      <c r="T372" s="44">
        <v>45542.44736111111</v>
      </c>
      <c r="U372" s="44" t="s">
        <v>983</v>
      </c>
      <c r="V372" s="44" t="s">
        <v>354</v>
      </c>
      <c r="W372" s="44" t="s">
        <v>551</v>
      </c>
      <c r="X372" s="44" t="s">
        <v>552</v>
      </c>
      <c r="Y372" s="44">
        <v>0</v>
      </c>
    </row>
    <row r="373" spans="1:25" x14ac:dyDescent="0.25">
      <c r="A373" s="44">
        <v>41306</v>
      </c>
      <c r="B373" s="44" t="s">
        <v>54</v>
      </c>
      <c r="C373" s="44" t="s">
        <v>27</v>
      </c>
      <c r="D373" s="44" t="s">
        <v>986</v>
      </c>
      <c r="E373" s="44">
        <v>21920</v>
      </c>
      <c r="F373" s="44" t="s">
        <v>85</v>
      </c>
      <c r="G373" s="44" t="s">
        <v>987</v>
      </c>
      <c r="I373" s="44" t="s">
        <v>126</v>
      </c>
      <c r="J373" s="44" t="s">
        <v>353</v>
      </c>
      <c r="R373" s="44">
        <v>45031.439768518518</v>
      </c>
      <c r="S373" s="44">
        <v>45031</v>
      </c>
      <c r="T373" s="44">
        <v>45540.342002314814</v>
      </c>
      <c r="U373" s="44" t="s">
        <v>983</v>
      </c>
      <c r="V373" s="44" t="s">
        <v>354</v>
      </c>
      <c r="W373" s="44" t="s">
        <v>546</v>
      </c>
      <c r="X373" s="44" t="s">
        <v>597</v>
      </c>
      <c r="Y373" s="44">
        <v>0</v>
      </c>
    </row>
    <row r="374" spans="1:25" x14ac:dyDescent="0.25">
      <c r="A374" s="44">
        <v>41306</v>
      </c>
      <c r="B374" s="44" t="s">
        <v>54</v>
      </c>
      <c r="C374" s="44" t="s">
        <v>27</v>
      </c>
      <c r="D374" s="44" t="s">
        <v>986</v>
      </c>
      <c r="E374" s="44">
        <v>21920</v>
      </c>
      <c r="F374" s="44" t="s">
        <v>85</v>
      </c>
      <c r="G374" s="44" t="s">
        <v>987</v>
      </c>
      <c r="I374" s="44" t="s">
        <v>126</v>
      </c>
      <c r="J374" s="44" t="s">
        <v>353</v>
      </c>
      <c r="R374" s="44">
        <v>45031.439768518518</v>
      </c>
      <c r="S374" s="44">
        <v>45031</v>
      </c>
      <c r="T374" s="44">
        <v>45542.446666666663</v>
      </c>
      <c r="U374" s="44" t="s">
        <v>983</v>
      </c>
      <c r="V374" s="44" t="s">
        <v>354</v>
      </c>
      <c r="W374" s="44" t="s">
        <v>323</v>
      </c>
      <c r="X374" s="44" t="s">
        <v>121</v>
      </c>
      <c r="Y374" s="44">
        <v>0</v>
      </c>
    </row>
    <row r="375" spans="1:25" x14ac:dyDescent="0.25">
      <c r="A375" s="44">
        <v>41452</v>
      </c>
      <c r="B375" s="44" t="s">
        <v>516</v>
      </c>
      <c r="C375" s="44" t="s">
        <v>96</v>
      </c>
      <c r="D375" s="44" t="s">
        <v>518</v>
      </c>
      <c r="E375" s="44">
        <v>37859</v>
      </c>
      <c r="F375" s="44" t="s">
        <v>85</v>
      </c>
      <c r="G375" s="44" t="s">
        <v>988</v>
      </c>
      <c r="I375" s="44" t="s">
        <v>126</v>
      </c>
      <c r="J375" s="44" t="s">
        <v>353</v>
      </c>
      <c r="R375" s="44">
        <v>45084.759895833333</v>
      </c>
      <c r="S375" s="44">
        <v>45084</v>
      </c>
      <c r="T375" s="44">
        <v>45560.036631944444</v>
      </c>
      <c r="U375" s="44" t="s">
        <v>438</v>
      </c>
      <c r="V375" s="44" t="s">
        <v>337</v>
      </c>
      <c r="W375" s="44" t="s">
        <v>323</v>
      </c>
      <c r="X375" s="44" t="s">
        <v>340</v>
      </c>
      <c r="Y375" s="44">
        <v>0</v>
      </c>
    </row>
    <row r="376" spans="1:25" x14ac:dyDescent="0.25">
      <c r="A376" s="44">
        <v>41453</v>
      </c>
      <c r="B376" s="44" t="s">
        <v>989</v>
      </c>
      <c r="C376" s="44" t="s">
        <v>990</v>
      </c>
      <c r="D376" s="44" t="s">
        <v>991</v>
      </c>
      <c r="E376" s="44">
        <v>17809</v>
      </c>
      <c r="F376" s="44" t="s">
        <v>85</v>
      </c>
      <c r="G376" s="44" t="s">
        <v>992</v>
      </c>
      <c r="I376" s="44" t="s">
        <v>126</v>
      </c>
      <c r="J376" s="44" t="s">
        <v>353</v>
      </c>
      <c r="R376" s="44">
        <v>45084.762638888889</v>
      </c>
      <c r="S376" s="44">
        <v>45084</v>
      </c>
      <c r="T376" s="44">
        <v>45560.035949074074</v>
      </c>
      <c r="U376" s="44" t="s">
        <v>438</v>
      </c>
      <c r="V376" s="44" t="s">
        <v>354</v>
      </c>
      <c r="W376" s="44" t="s">
        <v>323</v>
      </c>
      <c r="X376" s="44" t="s">
        <v>340</v>
      </c>
      <c r="Y376" s="44">
        <v>0</v>
      </c>
    </row>
    <row r="377" spans="1:25" x14ac:dyDescent="0.25">
      <c r="A377" s="44">
        <v>41454</v>
      </c>
      <c r="B377" s="44" t="s">
        <v>993</v>
      </c>
      <c r="C377" s="44" t="s">
        <v>994</v>
      </c>
      <c r="D377" s="44" t="s">
        <v>995</v>
      </c>
      <c r="E377" s="44">
        <v>21643</v>
      </c>
      <c r="F377" s="44" t="s">
        <v>85</v>
      </c>
      <c r="G377" s="44" t="s">
        <v>996</v>
      </c>
      <c r="I377" s="44" t="s">
        <v>126</v>
      </c>
      <c r="J377" s="44" t="s">
        <v>353</v>
      </c>
      <c r="R377" s="44">
        <v>45084.766192129631</v>
      </c>
      <c r="S377" s="44">
        <v>45084</v>
      </c>
      <c r="T377" s="44">
        <v>45560.039212962962</v>
      </c>
      <c r="U377" s="44" t="s">
        <v>438</v>
      </c>
      <c r="V377" s="44" t="s">
        <v>354</v>
      </c>
      <c r="W377" s="44" t="s">
        <v>323</v>
      </c>
      <c r="X377" s="44" t="s">
        <v>340</v>
      </c>
      <c r="Y377" s="44">
        <v>0</v>
      </c>
    </row>
    <row r="378" spans="1:25" x14ac:dyDescent="0.25">
      <c r="A378" s="44">
        <v>41595</v>
      </c>
      <c r="B378" s="44" t="s">
        <v>997</v>
      </c>
      <c r="C378" s="44" t="s">
        <v>998</v>
      </c>
      <c r="D378" s="44" t="s">
        <v>37</v>
      </c>
      <c r="E378" s="44">
        <v>20748</v>
      </c>
      <c r="F378" s="44" t="s">
        <v>85</v>
      </c>
      <c r="G378" s="44" t="s">
        <v>999</v>
      </c>
      <c r="I378" s="44" t="s">
        <v>126</v>
      </c>
      <c r="J378" s="44" t="s">
        <v>353</v>
      </c>
      <c r="R378" s="44">
        <v>45173.707569444443</v>
      </c>
      <c r="S378" s="44">
        <v>45173</v>
      </c>
      <c r="T378" s="44">
        <v>45538.556539351855</v>
      </c>
      <c r="U378" s="44" t="s">
        <v>180</v>
      </c>
      <c r="V378" s="44" t="s">
        <v>354</v>
      </c>
      <c r="W378" s="44" t="s">
        <v>323</v>
      </c>
      <c r="X378" s="44" t="s">
        <v>340</v>
      </c>
      <c r="Y378" s="44">
        <v>0</v>
      </c>
    </row>
    <row r="379" spans="1:25" x14ac:dyDescent="0.25">
      <c r="A379" s="44">
        <v>41661</v>
      </c>
      <c r="B379" s="44" t="s">
        <v>952</v>
      </c>
      <c r="C379" s="44" t="s">
        <v>953</v>
      </c>
      <c r="D379" s="44" t="s">
        <v>152</v>
      </c>
      <c r="E379" s="44">
        <v>42426</v>
      </c>
      <c r="F379" s="44" t="s">
        <v>85</v>
      </c>
      <c r="G379" s="44" t="s">
        <v>1000</v>
      </c>
      <c r="I379" s="44" t="s">
        <v>126</v>
      </c>
      <c r="J379" s="44" t="s">
        <v>353</v>
      </c>
      <c r="R379" s="44">
        <v>45176.406701388885</v>
      </c>
      <c r="S379" s="44">
        <v>45176</v>
      </c>
      <c r="T379" s="44">
        <v>45555.762546296297</v>
      </c>
      <c r="U379" s="44" t="s">
        <v>140</v>
      </c>
      <c r="V379" s="44" t="s">
        <v>333</v>
      </c>
      <c r="W379" s="44" t="s">
        <v>323</v>
      </c>
      <c r="X379" s="44" t="s">
        <v>117</v>
      </c>
      <c r="Y379" s="44">
        <v>0</v>
      </c>
    </row>
    <row r="380" spans="1:25" x14ac:dyDescent="0.25">
      <c r="A380" s="44">
        <v>41715</v>
      </c>
      <c r="B380" s="44" t="s">
        <v>1001</v>
      </c>
      <c r="D380" s="44" t="s">
        <v>1002</v>
      </c>
      <c r="E380" s="44">
        <v>33678</v>
      </c>
      <c r="F380" s="44" t="s">
        <v>85</v>
      </c>
      <c r="H380" s="44">
        <v>550244839</v>
      </c>
      <c r="I380" s="44" t="s">
        <v>1003</v>
      </c>
      <c r="J380" s="44" t="s">
        <v>356</v>
      </c>
      <c r="R380" s="44">
        <v>45178.435243055559</v>
      </c>
      <c r="S380" s="44">
        <v>45178</v>
      </c>
      <c r="T380" s="44">
        <v>45555.766041666669</v>
      </c>
      <c r="U380" s="44" t="s">
        <v>140</v>
      </c>
      <c r="V380" s="44" t="s">
        <v>337</v>
      </c>
      <c r="W380" s="44" t="s">
        <v>323</v>
      </c>
      <c r="X380" s="44" t="s">
        <v>118</v>
      </c>
      <c r="Y380" s="44">
        <v>0</v>
      </c>
    </row>
    <row r="381" spans="1:25" x14ac:dyDescent="0.25">
      <c r="A381" s="44">
        <v>41844</v>
      </c>
      <c r="B381" s="44" t="s">
        <v>163</v>
      </c>
      <c r="C381" s="44" t="s">
        <v>799</v>
      </c>
      <c r="D381" s="44" t="s">
        <v>1004</v>
      </c>
      <c r="E381" s="44">
        <v>41047</v>
      </c>
      <c r="F381" s="44" t="s">
        <v>85</v>
      </c>
      <c r="G381" s="44" t="s">
        <v>1005</v>
      </c>
      <c r="I381" s="44" t="s">
        <v>126</v>
      </c>
      <c r="J381" s="44" t="s">
        <v>353</v>
      </c>
      <c r="R381" s="44">
        <v>45181.540821759256</v>
      </c>
      <c r="S381" s="44">
        <v>45181</v>
      </c>
      <c r="T381" s="44">
        <v>45554.71371527778</v>
      </c>
      <c r="U381" s="44" t="s">
        <v>200</v>
      </c>
      <c r="V381" s="44" t="s">
        <v>334</v>
      </c>
      <c r="W381" s="44" t="s">
        <v>323</v>
      </c>
      <c r="X381" s="44" t="s">
        <v>121</v>
      </c>
      <c r="Y381" s="44">
        <v>0</v>
      </c>
    </row>
    <row r="382" spans="1:25" x14ac:dyDescent="0.25">
      <c r="A382" s="44">
        <v>41845</v>
      </c>
      <c r="B382" s="44" t="s">
        <v>14</v>
      </c>
      <c r="C382" s="44" t="s">
        <v>11</v>
      </c>
      <c r="D382" s="44" t="s">
        <v>188</v>
      </c>
      <c r="E382" s="44">
        <v>40363</v>
      </c>
      <c r="F382" s="44" t="s">
        <v>86</v>
      </c>
      <c r="G382" s="44" t="s">
        <v>1006</v>
      </c>
      <c r="I382" s="44" t="s">
        <v>126</v>
      </c>
      <c r="J382" s="44" t="s">
        <v>353</v>
      </c>
      <c r="R382" s="44">
        <v>45181.542025462964</v>
      </c>
      <c r="S382" s="44">
        <v>45181</v>
      </c>
      <c r="T382" s="44">
        <v>45554.714942129627</v>
      </c>
      <c r="U382" s="44" t="s">
        <v>200</v>
      </c>
      <c r="V382" s="44" t="s">
        <v>335</v>
      </c>
      <c r="W382" s="44" t="s">
        <v>323</v>
      </c>
      <c r="X382" s="44" t="s">
        <v>121</v>
      </c>
      <c r="Y382" s="44">
        <v>0</v>
      </c>
    </row>
    <row r="383" spans="1:25" x14ac:dyDescent="0.25">
      <c r="A383" s="44">
        <v>41949</v>
      </c>
      <c r="B383" s="44" t="s">
        <v>1007</v>
      </c>
      <c r="C383" s="44" t="s">
        <v>104</v>
      </c>
      <c r="D383" s="44" t="s">
        <v>1008</v>
      </c>
      <c r="E383" s="44">
        <v>39204</v>
      </c>
      <c r="F383" s="44" t="s">
        <v>85</v>
      </c>
      <c r="G383" s="44" t="s">
        <v>1009</v>
      </c>
      <c r="I383" s="44" t="s">
        <v>126</v>
      </c>
      <c r="J383" s="44" t="s">
        <v>353</v>
      </c>
      <c r="R383" s="44">
        <v>45183.801944444444</v>
      </c>
      <c r="S383" s="44">
        <v>45183</v>
      </c>
      <c r="T383" s="44">
        <v>45538.948379629626</v>
      </c>
      <c r="U383" s="44" t="s">
        <v>566</v>
      </c>
      <c r="V383" s="44" t="s">
        <v>336</v>
      </c>
      <c r="W383" s="44" t="s">
        <v>323</v>
      </c>
      <c r="X383" s="44" t="s">
        <v>340</v>
      </c>
      <c r="Y383" s="44">
        <v>0</v>
      </c>
    </row>
    <row r="384" spans="1:25" x14ac:dyDescent="0.25">
      <c r="A384" s="44">
        <v>41950</v>
      </c>
      <c r="B384" s="44" t="s">
        <v>151</v>
      </c>
      <c r="C384" s="44" t="s">
        <v>485</v>
      </c>
      <c r="D384" s="44" t="s">
        <v>1010</v>
      </c>
      <c r="E384" s="44">
        <v>40684</v>
      </c>
      <c r="F384" s="44" t="s">
        <v>85</v>
      </c>
      <c r="G384" s="44" t="s">
        <v>1011</v>
      </c>
      <c r="I384" s="44" t="s">
        <v>126</v>
      </c>
      <c r="J384" s="44" t="s">
        <v>353</v>
      </c>
      <c r="R384" s="44">
        <v>45183.803483796299</v>
      </c>
      <c r="S384" s="44">
        <v>45183</v>
      </c>
      <c r="T384" s="44">
        <v>45538.944525462961</v>
      </c>
      <c r="U384" s="44" t="s">
        <v>566</v>
      </c>
      <c r="V384" s="44" t="s">
        <v>335</v>
      </c>
      <c r="W384" s="44" t="s">
        <v>323</v>
      </c>
      <c r="X384" s="44" t="s">
        <v>340</v>
      </c>
      <c r="Y384" s="44">
        <v>0</v>
      </c>
    </row>
    <row r="385" spans="1:25" x14ac:dyDescent="0.25">
      <c r="A385" s="44">
        <v>42191</v>
      </c>
      <c r="B385" s="44" t="s">
        <v>52</v>
      </c>
      <c r="C385" s="44" t="s">
        <v>998</v>
      </c>
      <c r="D385" s="44" t="s">
        <v>171</v>
      </c>
      <c r="E385" s="44">
        <v>41626</v>
      </c>
      <c r="F385" s="44" t="s">
        <v>86</v>
      </c>
      <c r="G385" s="44" t="s">
        <v>1012</v>
      </c>
      <c r="I385" s="44" t="s">
        <v>126</v>
      </c>
      <c r="J385" s="44" t="s">
        <v>353</v>
      </c>
      <c r="R385" s="44">
        <v>45190.053113425929</v>
      </c>
      <c r="S385" s="44">
        <v>45190</v>
      </c>
      <c r="T385" s="44">
        <v>45557.641608796293</v>
      </c>
      <c r="U385" s="44" t="s">
        <v>135</v>
      </c>
      <c r="V385" s="44" t="s">
        <v>334</v>
      </c>
      <c r="W385" s="44" t="s">
        <v>323</v>
      </c>
      <c r="X385" s="44" t="s">
        <v>117</v>
      </c>
      <c r="Y385" s="44">
        <v>0</v>
      </c>
    </row>
    <row r="386" spans="1:25" x14ac:dyDescent="0.25">
      <c r="A386" s="44">
        <v>42193</v>
      </c>
      <c r="B386" s="44" t="s">
        <v>52</v>
      </c>
      <c r="C386" s="44" t="s">
        <v>153</v>
      </c>
      <c r="D386" s="44" t="s">
        <v>71</v>
      </c>
      <c r="E386" s="44">
        <v>41133</v>
      </c>
      <c r="F386" s="44" t="s">
        <v>85</v>
      </c>
      <c r="G386" s="44" t="s">
        <v>1013</v>
      </c>
      <c r="I386" s="44" t="s">
        <v>126</v>
      </c>
      <c r="J386" s="44" t="s">
        <v>353</v>
      </c>
      <c r="R386" s="44">
        <v>45190.057893518519</v>
      </c>
      <c r="S386" s="44">
        <v>45190</v>
      </c>
      <c r="T386" s="44">
        <v>45555.762974537036</v>
      </c>
      <c r="U386" s="44" t="s">
        <v>140</v>
      </c>
      <c r="V386" s="44" t="s">
        <v>334</v>
      </c>
      <c r="W386" s="44" t="s">
        <v>323</v>
      </c>
      <c r="X386" s="44" t="s">
        <v>117</v>
      </c>
      <c r="Y386" s="44">
        <v>0</v>
      </c>
    </row>
    <row r="387" spans="1:25" x14ac:dyDescent="0.25">
      <c r="A387" s="44">
        <v>42198</v>
      </c>
      <c r="B387" s="44" t="s">
        <v>1014</v>
      </c>
      <c r="C387" s="44" t="s">
        <v>8</v>
      </c>
      <c r="D387" s="44" t="s">
        <v>1015</v>
      </c>
      <c r="E387" s="44">
        <v>40759</v>
      </c>
      <c r="F387" s="44" t="s">
        <v>85</v>
      </c>
      <c r="G387" s="44" t="s">
        <v>1016</v>
      </c>
      <c r="I387" s="44" t="s">
        <v>126</v>
      </c>
      <c r="J387" s="44" t="s">
        <v>353</v>
      </c>
      <c r="R387" s="44">
        <v>45190.06040509259</v>
      </c>
      <c r="S387" s="44">
        <v>45190</v>
      </c>
      <c r="T387" s="44">
        <v>45566.524930555555</v>
      </c>
      <c r="U387" s="44" t="s">
        <v>140</v>
      </c>
      <c r="V387" s="44" t="s">
        <v>335</v>
      </c>
      <c r="W387" s="44" t="s">
        <v>323</v>
      </c>
      <c r="X387" s="44" t="s">
        <v>340</v>
      </c>
      <c r="Y387" s="44">
        <v>0</v>
      </c>
    </row>
    <row r="388" spans="1:25" x14ac:dyDescent="0.25">
      <c r="A388" s="44">
        <v>42199</v>
      </c>
      <c r="B388" s="44" t="s">
        <v>1014</v>
      </c>
      <c r="C388" s="44" t="s">
        <v>8</v>
      </c>
      <c r="D388" s="44" t="s">
        <v>568</v>
      </c>
      <c r="E388" s="44">
        <v>40759</v>
      </c>
      <c r="F388" s="44" t="s">
        <v>85</v>
      </c>
      <c r="G388" s="44" t="s">
        <v>1017</v>
      </c>
      <c r="I388" s="44" t="s">
        <v>126</v>
      </c>
      <c r="J388" s="44" t="s">
        <v>353</v>
      </c>
      <c r="R388" s="44">
        <v>45190.061122685183</v>
      </c>
      <c r="S388" s="44">
        <v>45190</v>
      </c>
      <c r="T388" s="44">
        <v>45566.524664351855</v>
      </c>
      <c r="U388" s="44" t="s">
        <v>140</v>
      </c>
      <c r="V388" s="44" t="s">
        <v>335</v>
      </c>
      <c r="W388" s="44" t="s">
        <v>323</v>
      </c>
      <c r="X388" s="44" t="s">
        <v>340</v>
      </c>
      <c r="Y388" s="44">
        <v>0</v>
      </c>
    </row>
    <row r="389" spans="1:25" x14ac:dyDescent="0.25">
      <c r="A389" s="44">
        <v>42203</v>
      </c>
      <c r="B389" s="44" t="s">
        <v>152</v>
      </c>
      <c r="C389" s="44" t="s">
        <v>1018</v>
      </c>
      <c r="D389" s="44" t="s">
        <v>78</v>
      </c>
      <c r="E389" s="44">
        <v>26736</v>
      </c>
      <c r="F389" s="44" t="s">
        <v>85</v>
      </c>
      <c r="G389" s="44" t="s">
        <v>1019</v>
      </c>
      <c r="I389" s="44" t="s">
        <v>126</v>
      </c>
      <c r="J389" s="44" t="s">
        <v>353</v>
      </c>
      <c r="R389" s="44">
        <v>45190.065949074073</v>
      </c>
      <c r="S389" s="44">
        <v>45190</v>
      </c>
      <c r="T389" s="44">
        <v>45555.765057870369</v>
      </c>
      <c r="U389" s="44" t="s">
        <v>140</v>
      </c>
      <c r="V389" s="44" t="s">
        <v>354</v>
      </c>
      <c r="W389" s="44" t="s">
        <v>323</v>
      </c>
      <c r="X389" s="44" t="s">
        <v>117</v>
      </c>
      <c r="Y389" s="44">
        <v>0</v>
      </c>
    </row>
    <row r="390" spans="1:25" x14ac:dyDescent="0.25">
      <c r="A390" s="44">
        <v>42433</v>
      </c>
      <c r="B390" s="44" t="s">
        <v>152</v>
      </c>
      <c r="C390" s="44" t="s">
        <v>35</v>
      </c>
      <c r="D390" s="44" t="s">
        <v>159</v>
      </c>
      <c r="E390" s="44">
        <v>42245</v>
      </c>
      <c r="F390" s="44" t="s">
        <v>85</v>
      </c>
      <c r="G390" s="44" t="s">
        <v>1020</v>
      </c>
      <c r="I390" s="44" t="s">
        <v>126</v>
      </c>
      <c r="J390" s="44" t="s">
        <v>353</v>
      </c>
      <c r="R390" s="44">
        <v>45197.389270833337</v>
      </c>
      <c r="S390" s="44">
        <v>45197</v>
      </c>
      <c r="T390" s="44">
        <v>45546.027187500003</v>
      </c>
      <c r="U390" s="44" t="s">
        <v>168</v>
      </c>
      <c r="V390" s="44" t="s">
        <v>333</v>
      </c>
      <c r="W390" s="44" t="s">
        <v>323</v>
      </c>
      <c r="X390" s="44" t="s">
        <v>121</v>
      </c>
      <c r="Y390" s="44">
        <v>0</v>
      </c>
    </row>
    <row r="391" spans="1:25" x14ac:dyDescent="0.25">
      <c r="A391" s="44">
        <v>42434</v>
      </c>
      <c r="B391" s="44" t="s">
        <v>1021</v>
      </c>
      <c r="C391" s="44" t="s">
        <v>1022</v>
      </c>
      <c r="D391" s="44" t="s">
        <v>1023</v>
      </c>
      <c r="E391" s="44">
        <v>20682</v>
      </c>
      <c r="F391" s="44" t="s">
        <v>85</v>
      </c>
      <c r="G391" s="44" t="s">
        <v>1024</v>
      </c>
      <c r="I391" s="44" t="s">
        <v>126</v>
      </c>
      <c r="J391" s="44" t="s">
        <v>353</v>
      </c>
      <c r="R391" s="44">
        <v>45197.447245370371</v>
      </c>
      <c r="S391" s="44">
        <v>45197</v>
      </c>
      <c r="T391" s="44">
        <v>45553.83284722222</v>
      </c>
      <c r="U391" s="44" t="s">
        <v>561</v>
      </c>
      <c r="V391" s="44" t="s">
        <v>354</v>
      </c>
      <c r="W391" s="44" t="s">
        <v>323</v>
      </c>
      <c r="X391" s="44" t="s">
        <v>340</v>
      </c>
      <c r="Y391" s="44">
        <v>0</v>
      </c>
    </row>
    <row r="392" spans="1:25" x14ac:dyDescent="0.25">
      <c r="A392" s="44">
        <v>42483</v>
      </c>
      <c r="B392" s="44" t="s">
        <v>1025</v>
      </c>
      <c r="C392" s="44" t="s">
        <v>1026</v>
      </c>
      <c r="D392" s="44" t="s">
        <v>1027</v>
      </c>
      <c r="E392" s="44">
        <v>37813</v>
      </c>
      <c r="F392" s="44" t="s">
        <v>85</v>
      </c>
      <c r="H392" s="44" t="s">
        <v>1028</v>
      </c>
      <c r="I392" s="44" t="s">
        <v>1029</v>
      </c>
      <c r="J392" s="44" t="s">
        <v>87</v>
      </c>
      <c r="R392" s="44">
        <v>45198.456805555557</v>
      </c>
      <c r="S392" s="44">
        <v>45198</v>
      </c>
      <c r="T392" s="44">
        <v>45556.862986111111</v>
      </c>
      <c r="U392" s="44" t="s">
        <v>235</v>
      </c>
      <c r="V392" s="44" t="s">
        <v>337</v>
      </c>
      <c r="W392" s="44" t="s">
        <v>323</v>
      </c>
      <c r="X392" s="44" t="s">
        <v>118</v>
      </c>
      <c r="Y392" s="44">
        <v>0</v>
      </c>
    </row>
    <row r="393" spans="1:25" x14ac:dyDescent="0.25">
      <c r="A393" s="44">
        <v>42484</v>
      </c>
      <c r="B393" s="44" t="s">
        <v>52</v>
      </c>
      <c r="C393" s="44" t="s">
        <v>1030</v>
      </c>
      <c r="D393" s="44" t="s">
        <v>34</v>
      </c>
      <c r="E393" s="44">
        <v>20137</v>
      </c>
      <c r="F393" s="44" t="s">
        <v>85</v>
      </c>
      <c r="G393" s="44" t="s">
        <v>1031</v>
      </c>
      <c r="I393" s="44" t="s">
        <v>126</v>
      </c>
      <c r="J393" s="44" t="s">
        <v>353</v>
      </c>
      <c r="R393" s="44">
        <v>45198.457916666666</v>
      </c>
      <c r="S393" s="44">
        <v>45198</v>
      </c>
      <c r="T393" s="44">
        <v>45572.929664351854</v>
      </c>
      <c r="U393" s="44" t="s">
        <v>168</v>
      </c>
      <c r="V393" s="44" t="s">
        <v>354</v>
      </c>
      <c r="W393" s="44" t="s">
        <v>323</v>
      </c>
      <c r="X393" s="44" t="s">
        <v>121</v>
      </c>
      <c r="Y393" s="44">
        <v>0</v>
      </c>
    </row>
    <row r="394" spans="1:25" x14ac:dyDescent="0.25">
      <c r="A394" s="44">
        <v>42485</v>
      </c>
      <c r="B394" s="44" t="s">
        <v>1032</v>
      </c>
      <c r="C394" s="44" t="s">
        <v>83</v>
      </c>
      <c r="D394" s="44" t="s">
        <v>71</v>
      </c>
      <c r="E394" s="44">
        <v>39892</v>
      </c>
      <c r="F394" s="44" t="s">
        <v>85</v>
      </c>
      <c r="G394" s="44" t="s">
        <v>1033</v>
      </c>
      <c r="I394" s="44" t="s">
        <v>126</v>
      </c>
      <c r="J394" s="44" t="s">
        <v>353</v>
      </c>
      <c r="R394" s="44">
        <v>45198.4921412037</v>
      </c>
      <c r="S394" s="44">
        <v>45198</v>
      </c>
      <c r="T394" s="44">
        <v>45556.885381944441</v>
      </c>
      <c r="U394" s="44" t="s">
        <v>235</v>
      </c>
      <c r="V394" s="44" t="s">
        <v>697</v>
      </c>
      <c r="W394" s="44" t="s">
        <v>323</v>
      </c>
      <c r="X394" s="44" t="s">
        <v>121</v>
      </c>
      <c r="Y394" s="44">
        <v>0</v>
      </c>
    </row>
    <row r="395" spans="1:25" x14ac:dyDescent="0.25">
      <c r="A395" s="44">
        <v>42486</v>
      </c>
      <c r="B395" s="44" t="s">
        <v>258</v>
      </c>
      <c r="C395" s="44" t="s">
        <v>1034</v>
      </c>
      <c r="D395" s="44" t="s">
        <v>162</v>
      </c>
      <c r="E395" s="44">
        <v>38197</v>
      </c>
      <c r="F395" s="44" t="s">
        <v>85</v>
      </c>
      <c r="G395" s="44" t="s">
        <v>1035</v>
      </c>
      <c r="I395" s="44" t="s">
        <v>126</v>
      </c>
      <c r="J395" s="44" t="s">
        <v>353</v>
      </c>
      <c r="R395" s="44">
        <v>45198.493032407408</v>
      </c>
      <c r="S395" s="44">
        <v>45198</v>
      </c>
      <c r="T395" s="44">
        <v>45556.886180555557</v>
      </c>
      <c r="U395" s="44" t="s">
        <v>235</v>
      </c>
      <c r="V395" s="44" t="s">
        <v>388</v>
      </c>
      <c r="W395" s="44" t="s">
        <v>323</v>
      </c>
      <c r="X395" s="44" t="s">
        <v>121</v>
      </c>
      <c r="Y395" s="44">
        <v>0</v>
      </c>
    </row>
    <row r="396" spans="1:25" x14ac:dyDescent="0.25">
      <c r="A396" s="44">
        <v>42487</v>
      </c>
      <c r="B396" s="44" t="s">
        <v>674</v>
      </c>
      <c r="C396" s="44" t="s">
        <v>164</v>
      </c>
      <c r="D396" s="44" t="s">
        <v>1036</v>
      </c>
      <c r="E396" s="44">
        <v>40580</v>
      </c>
      <c r="F396" s="44" t="s">
        <v>85</v>
      </c>
      <c r="G396" s="44" t="s">
        <v>1037</v>
      </c>
      <c r="I396" s="44" t="s">
        <v>126</v>
      </c>
      <c r="J396" s="44" t="s">
        <v>353</v>
      </c>
      <c r="R396" s="44">
        <v>45198.496435185189</v>
      </c>
      <c r="S396" s="44">
        <v>45198</v>
      </c>
      <c r="T396" s="44">
        <v>45556.885729166665</v>
      </c>
      <c r="U396" s="44" t="s">
        <v>235</v>
      </c>
      <c r="V396" s="44" t="s">
        <v>335</v>
      </c>
      <c r="W396" s="44" t="s">
        <v>323</v>
      </c>
      <c r="X396" s="44" t="s">
        <v>121</v>
      </c>
      <c r="Y396" s="44">
        <v>0</v>
      </c>
    </row>
    <row r="397" spans="1:25" x14ac:dyDescent="0.25">
      <c r="A397" s="44">
        <v>42495</v>
      </c>
      <c r="B397" s="44" t="s">
        <v>40</v>
      </c>
      <c r="C397" s="44" t="s">
        <v>96</v>
      </c>
      <c r="D397" s="44" t="s">
        <v>23</v>
      </c>
      <c r="E397" s="44">
        <v>28618</v>
      </c>
      <c r="F397" s="44" t="s">
        <v>85</v>
      </c>
      <c r="G397" s="44" t="s">
        <v>1038</v>
      </c>
      <c r="I397" s="44" t="s">
        <v>126</v>
      </c>
      <c r="J397" s="44" t="s">
        <v>353</v>
      </c>
      <c r="R397" s="44">
        <v>45199.394467592596</v>
      </c>
      <c r="S397" s="44">
        <v>45199</v>
      </c>
      <c r="T397" s="44">
        <v>45547.784224537034</v>
      </c>
      <c r="U397" s="44" t="s">
        <v>261</v>
      </c>
      <c r="V397" s="44" t="s">
        <v>354</v>
      </c>
      <c r="W397" s="44" t="s">
        <v>323</v>
      </c>
      <c r="X397" s="44" t="s">
        <v>117</v>
      </c>
      <c r="Y397" s="44">
        <v>0</v>
      </c>
    </row>
    <row r="398" spans="1:25" x14ac:dyDescent="0.25">
      <c r="A398" s="44">
        <v>42583</v>
      </c>
      <c r="B398" s="44" t="s">
        <v>104</v>
      </c>
      <c r="C398" s="44" t="s">
        <v>517</v>
      </c>
      <c r="D398" s="44" t="s">
        <v>1039</v>
      </c>
      <c r="E398" s="44">
        <v>24344</v>
      </c>
      <c r="F398" s="44" t="s">
        <v>85</v>
      </c>
      <c r="G398" s="44" t="s">
        <v>1040</v>
      </c>
      <c r="I398" s="44" t="s">
        <v>126</v>
      </c>
      <c r="J398" s="44" t="s">
        <v>353</v>
      </c>
      <c r="R398" s="44">
        <v>45202.799780092595</v>
      </c>
      <c r="S398" s="44">
        <v>45202</v>
      </c>
      <c r="T398" s="44">
        <v>45538.948761574073</v>
      </c>
      <c r="U398" s="44" t="s">
        <v>566</v>
      </c>
      <c r="V398" s="44" t="s">
        <v>354</v>
      </c>
      <c r="W398" s="44" t="s">
        <v>323</v>
      </c>
      <c r="X398" s="44" t="s">
        <v>340</v>
      </c>
      <c r="Y398" s="44">
        <v>0</v>
      </c>
    </row>
    <row r="399" spans="1:25" x14ac:dyDescent="0.25">
      <c r="A399" s="44">
        <v>42630</v>
      </c>
      <c r="B399" s="44" t="s">
        <v>1041</v>
      </c>
      <c r="C399" s="44" t="s">
        <v>306</v>
      </c>
      <c r="D399" s="44" t="s">
        <v>1042</v>
      </c>
      <c r="E399" s="44">
        <v>24379</v>
      </c>
      <c r="F399" s="44" t="s">
        <v>86</v>
      </c>
      <c r="G399" s="44" t="s">
        <v>1043</v>
      </c>
      <c r="I399" s="44" t="s">
        <v>126</v>
      </c>
      <c r="J399" s="44" t="s">
        <v>353</v>
      </c>
      <c r="R399" s="44">
        <v>45203.953182870369</v>
      </c>
      <c r="S399" s="44">
        <v>45203</v>
      </c>
      <c r="T399" s="44">
        <v>45573.722372685188</v>
      </c>
      <c r="U399" s="44" t="s">
        <v>429</v>
      </c>
      <c r="V399" s="44" t="s">
        <v>354</v>
      </c>
      <c r="W399" s="44" t="s">
        <v>323</v>
      </c>
      <c r="X399" s="44" t="s">
        <v>340</v>
      </c>
      <c r="Y399" s="44">
        <v>0</v>
      </c>
    </row>
    <row r="400" spans="1:25" x14ac:dyDescent="0.25">
      <c r="A400" s="44">
        <v>42631</v>
      </c>
      <c r="B400" s="44" t="s">
        <v>1044</v>
      </c>
      <c r="C400" s="44" t="s">
        <v>55</v>
      </c>
      <c r="D400" s="44" t="s">
        <v>39</v>
      </c>
      <c r="E400" s="44">
        <v>24038</v>
      </c>
      <c r="F400" s="44" t="s">
        <v>85</v>
      </c>
      <c r="G400" s="44" t="s">
        <v>1045</v>
      </c>
      <c r="I400" s="44" t="s">
        <v>126</v>
      </c>
      <c r="J400" s="44" t="s">
        <v>353</v>
      </c>
      <c r="R400" s="44">
        <v>45203.953923611109</v>
      </c>
      <c r="S400" s="44">
        <v>45203</v>
      </c>
      <c r="T400" s="44">
        <v>45573.72216435185</v>
      </c>
      <c r="U400" s="44" t="s">
        <v>429</v>
      </c>
      <c r="V400" s="44" t="s">
        <v>354</v>
      </c>
      <c r="W400" s="44" t="s">
        <v>323</v>
      </c>
      <c r="X400" s="44" t="s">
        <v>340</v>
      </c>
      <c r="Y400" s="44">
        <v>0</v>
      </c>
    </row>
    <row r="401" spans="1:25" x14ac:dyDescent="0.25">
      <c r="A401" s="44">
        <v>42632</v>
      </c>
      <c r="B401" s="44" t="s">
        <v>1046</v>
      </c>
      <c r="C401" s="44" t="s">
        <v>965</v>
      </c>
      <c r="D401" s="44" t="s">
        <v>12</v>
      </c>
      <c r="E401" s="44">
        <v>38932</v>
      </c>
      <c r="F401" s="44" t="s">
        <v>85</v>
      </c>
      <c r="G401" s="44" t="s">
        <v>1047</v>
      </c>
      <c r="I401" s="44" t="s">
        <v>126</v>
      </c>
      <c r="J401" s="44" t="s">
        <v>353</v>
      </c>
      <c r="R401" s="44">
        <v>45203.960405092592</v>
      </c>
      <c r="S401" s="44">
        <v>45203</v>
      </c>
      <c r="T401" s="44">
        <v>45573.723252314812</v>
      </c>
      <c r="U401" s="44" t="s">
        <v>429</v>
      </c>
      <c r="V401" s="44" t="s">
        <v>336</v>
      </c>
      <c r="W401" s="44" t="s">
        <v>323</v>
      </c>
      <c r="X401" s="44" t="s">
        <v>340</v>
      </c>
      <c r="Y401" s="44">
        <v>0</v>
      </c>
    </row>
    <row r="402" spans="1:25" x14ac:dyDescent="0.25">
      <c r="A402" s="44">
        <v>42633</v>
      </c>
      <c r="B402" s="44" t="s">
        <v>918</v>
      </c>
      <c r="C402" s="44" t="s">
        <v>918</v>
      </c>
      <c r="D402" s="44" t="s">
        <v>9</v>
      </c>
      <c r="E402" s="44">
        <v>31604</v>
      </c>
      <c r="F402" s="44" t="s">
        <v>85</v>
      </c>
      <c r="G402" s="44" t="s">
        <v>1048</v>
      </c>
      <c r="I402" s="44" t="s">
        <v>126</v>
      </c>
      <c r="J402" s="44" t="s">
        <v>353</v>
      </c>
      <c r="R402" s="44">
        <v>45203.962754629632</v>
      </c>
      <c r="S402" s="44">
        <v>45203</v>
      </c>
      <c r="T402" s="44">
        <v>45573.714930555558</v>
      </c>
      <c r="U402" s="44" t="s">
        <v>429</v>
      </c>
      <c r="V402" s="44" t="s">
        <v>337</v>
      </c>
      <c r="W402" s="44" t="s">
        <v>323</v>
      </c>
      <c r="X402" s="44" t="s">
        <v>340</v>
      </c>
      <c r="Y402" s="44">
        <v>0</v>
      </c>
    </row>
    <row r="403" spans="1:25" x14ac:dyDescent="0.25">
      <c r="A403" s="44">
        <v>42682</v>
      </c>
      <c r="B403" s="44" t="s">
        <v>152</v>
      </c>
      <c r="C403" s="44" t="s">
        <v>35</v>
      </c>
      <c r="D403" s="44" t="s">
        <v>1049</v>
      </c>
      <c r="E403" s="44">
        <v>42846</v>
      </c>
      <c r="F403" s="44" t="s">
        <v>86</v>
      </c>
      <c r="G403" s="44" t="s">
        <v>1050</v>
      </c>
      <c r="I403" s="44" t="s">
        <v>126</v>
      </c>
      <c r="J403" s="44" t="s">
        <v>353</v>
      </c>
      <c r="R403" s="44">
        <v>45206.416875000003</v>
      </c>
      <c r="S403" s="44">
        <v>45206</v>
      </c>
      <c r="T403" s="44">
        <v>45553.005046296297</v>
      </c>
      <c r="U403" s="44" t="s">
        <v>168</v>
      </c>
      <c r="V403" s="44" t="s">
        <v>333</v>
      </c>
      <c r="W403" s="44" t="s">
        <v>323</v>
      </c>
      <c r="X403" s="44" t="s">
        <v>121</v>
      </c>
      <c r="Y403" s="44">
        <v>0</v>
      </c>
    </row>
    <row r="404" spans="1:25" x14ac:dyDescent="0.25">
      <c r="A404" s="44">
        <v>42713</v>
      </c>
      <c r="B404" s="44" t="s">
        <v>15</v>
      </c>
      <c r="C404" s="44" t="s">
        <v>8</v>
      </c>
      <c r="D404" s="44" t="s">
        <v>1051</v>
      </c>
      <c r="E404" s="44">
        <v>42810</v>
      </c>
      <c r="F404" s="44" t="s">
        <v>85</v>
      </c>
      <c r="G404" s="44" t="s">
        <v>1052</v>
      </c>
      <c r="I404" s="44" t="s">
        <v>126</v>
      </c>
      <c r="J404" s="44" t="s">
        <v>353</v>
      </c>
      <c r="R404" s="44">
        <v>45208.845983796295</v>
      </c>
      <c r="S404" s="44">
        <v>45208</v>
      </c>
      <c r="T404" s="44">
        <v>45545.949872685182</v>
      </c>
      <c r="U404" s="44" t="s">
        <v>566</v>
      </c>
      <c r="V404" s="44" t="s">
        <v>333</v>
      </c>
      <c r="W404" s="44" t="s">
        <v>323</v>
      </c>
      <c r="X404" s="44" t="s">
        <v>340</v>
      </c>
      <c r="Y404" s="44">
        <v>0</v>
      </c>
    </row>
    <row r="405" spans="1:25" x14ac:dyDescent="0.25">
      <c r="A405" s="44">
        <v>42736</v>
      </c>
      <c r="B405" s="44" t="s">
        <v>152</v>
      </c>
      <c r="C405" s="44" t="s">
        <v>19</v>
      </c>
      <c r="D405" s="44" t="s">
        <v>22</v>
      </c>
      <c r="E405" s="44">
        <v>27925</v>
      </c>
      <c r="F405" s="44" t="s">
        <v>85</v>
      </c>
      <c r="G405" s="44" t="s">
        <v>1053</v>
      </c>
      <c r="I405" s="44" t="s">
        <v>126</v>
      </c>
      <c r="J405" s="44" t="s">
        <v>353</v>
      </c>
      <c r="R405" s="44">
        <v>45209.911365740743</v>
      </c>
      <c r="S405" s="44">
        <v>45209</v>
      </c>
      <c r="T405" s="44">
        <v>45553.005231481482</v>
      </c>
      <c r="U405" s="44" t="s">
        <v>168</v>
      </c>
      <c r="V405" s="44" t="s">
        <v>354</v>
      </c>
      <c r="W405" s="44" t="s">
        <v>323</v>
      </c>
      <c r="X405" s="44" t="s">
        <v>121</v>
      </c>
      <c r="Y405" s="44">
        <v>0</v>
      </c>
    </row>
    <row r="406" spans="1:25" x14ac:dyDescent="0.25">
      <c r="A406" s="44">
        <v>42737</v>
      </c>
      <c r="B406" s="44" t="s">
        <v>14</v>
      </c>
      <c r="C406" s="44" t="s">
        <v>17</v>
      </c>
      <c r="D406" s="44" t="s">
        <v>30</v>
      </c>
      <c r="E406" s="44">
        <v>40070</v>
      </c>
      <c r="F406" s="44" t="s">
        <v>85</v>
      </c>
      <c r="G406" s="44" t="s">
        <v>1054</v>
      </c>
      <c r="I406" s="44" t="s">
        <v>126</v>
      </c>
      <c r="J406" s="44" t="s">
        <v>353</v>
      </c>
      <c r="R406" s="44">
        <v>45209.9140625</v>
      </c>
      <c r="S406" s="44">
        <v>45209</v>
      </c>
      <c r="T406" s="44">
        <v>45554.6252662037</v>
      </c>
      <c r="U406" s="44" t="s">
        <v>168</v>
      </c>
      <c r="V406" s="44" t="s">
        <v>697</v>
      </c>
      <c r="W406" s="44" t="s">
        <v>323</v>
      </c>
      <c r="X406" s="44" t="s">
        <v>121</v>
      </c>
      <c r="Y406" s="44">
        <v>0</v>
      </c>
    </row>
    <row r="407" spans="1:25" x14ac:dyDescent="0.25">
      <c r="A407" s="44">
        <v>42744</v>
      </c>
      <c r="B407" s="44" t="s">
        <v>10</v>
      </c>
      <c r="C407" s="44" t="s">
        <v>1055</v>
      </c>
      <c r="D407" s="44" t="s">
        <v>1056</v>
      </c>
      <c r="E407" s="44">
        <v>22457</v>
      </c>
      <c r="F407" s="44" t="s">
        <v>85</v>
      </c>
      <c r="G407" s="44" t="s">
        <v>1057</v>
      </c>
      <c r="I407" s="44" t="s">
        <v>126</v>
      </c>
      <c r="J407" s="44" t="s">
        <v>353</v>
      </c>
      <c r="R407" s="44">
        <v>45210.538761574076</v>
      </c>
      <c r="S407" s="44">
        <v>45210</v>
      </c>
      <c r="T407" s="44">
        <v>45545.454375000001</v>
      </c>
      <c r="U407" s="44" t="s">
        <v>180</v>
      </c>
      <c r="V407" s="44" t="s">
        <v>354</v>
      </c>
      <c r="W407" s="44" t="s">
        <v>323</v>
      </c>
      <c r="X407" s="44" t="s">
        <v>118</v>
      </c>
      <c r="Y407" s="44">
        <v>0</v>
      </c>
    </row>
    <row r="408" spans="1:25" x14ac:dyDescent="0.25">
      <c r="A408" s="44">
        <v>42777</v>
      </c>
      <c r="B408" s="44" t="s">
        <v>250</v>
      </c>
      <c r="C408" s="44" t="s">
        <v>104</v>
      </c>
      <c r="D408" s="44" t="s">
        <v>1058</v>
      </c>
      <c r="E408" s="44">
        <v>40868</v>
      </c>
      <c r="F408" s="44" t="s">
        <v>86</v>
      </c>
      <c r="G408" s="44" t="s">
        <v>1059</v>
      </c>
      <c r="I408" s="44" t="s">
        <v>126</v>
      </c>
      <c r="J408" s="44" t="s">
        <v>353</v>
      </c>
      <c r="R408" s="44">
        <v>45212.790243055555</v>
      </c>
      <c r="S408" s="44">
        <v>45212</v>
      </c>
      <c r="T408" s="44">
        <v>45555.602835648147</v>
      </c>
      <c r="U408" s="44" t="s">
        <v>665</v>
      </c>
      <c r="V408" s="44" t="s">
        <v>335</v>
      </c>
      <c r="W408" s="44" t="s">
        <v>323</v>
      </c>
      <c r="X408" s="44" t="s">
        <v>121</v>
      </c>
      <c r="Y408" s="44">
        <v>0</v>
      </c>
    </row>
    <row r="409" spans="1:25" x14ac:dyDescent="0.25">
      <c r="A409" s="44">
        <v>42778</v>
      </c>
      <c r="B409" s="44" t="s">
        <v>250</v>
      </c>
      <c r="C409" s="44" t="s">
        <v>104</v>
      </c>
      <c r="D409" s="44" t="s">
        <v>74</v>
      </c>
      <c r="E409" s="44">
        <v>41517</v>
      </c>
      <c r="F409" s="44" t="s">
        <v>85</v>
      </c>
      <c r="G409" s="44" t="s">
        <v>1060</v>
      </c>
      <c r="I409" s="44" t="s">
        <v>126</v>
      </c>
      <c r="J409" s="44" t="s">
        <v>353</v>
      </c>
      <c r="R409" s="44">
        <v>45212.79210648148</v>
      </c>
      <c r="S409" s="44">
        <v>45212</v>
      </c>
      <c r="T409" s="44">
        <v>45555.60297453704</v>
      </c>
      <c r="U409" s="44" t="s">
        <v>665</v>
      </c>
      <c r="V409" s="44" t="s">
        <v>334</v>
      </c>
      <c r="W409" s="44" t="s">
        <v>323</v>
      </c>
      <c r="X409" s="44" t="s">
        <v>121</v>
      </c>
      <c r="Y409" s="44">
        <v>0</v>
      </c>
    </row>
    <row r="410" spans="1:25" x14ac:dyDescent="0.25">
      <c r="A410" s="44">
        <v>42780</v>
      </c>
      <c r="B410" s="44" t="s">
        <v>1061</v>
      </c>
      <c r="C410" s="44" t="s">
        <v>1062</v>
      </c>
      <c r="D410" s="44" t="s">
        <v>49</v>
      </c>
      <c r="E410" s="44">
        <v>39861</v>
      </c>
      <c r="F410" s="44" t="s">
        <v>85</v>
      </c>
      <c r="G410" s="44" t="s">
        <v>1063</v>
      </c>
      <c r="I410" s="44" t="s">
        <v>126</v>
      </c>
      <c r="J410" s="44" t="s">
        <v>353</v>
      </c>
      <c r="R410" s="44">
        <v>45214.799398148149</v>
      </c>
      <c r="S410" s="44">
        <v>45214</v>
      </c>
      <c r="T410" s="44">
        <v>45537.798368055555</v>
      </c>
      <c r="U410" s="44" t="s">
        <v>190</v>
      </c>
      <c r="V410" s="44" t="s">
        <v>697</v>
      </c>
      <c r="W410" s="44" t="s">
        <v>323</v>
      </c>
      <c r="X410" s="44" t="s">
        <v>340</v>
      </c>
      <c r="Y410" s="44">
        <v>0</v>
      </c>
    </row>
    <row r="411" spans="1:25" x14ac:dyDescent="0.25">
      <c r="A411" s="44">
        <v>42782</v>
      </c>
      <c r="B411" s="44" t="s">
        <v>1064</v>
      </c>
      <c r="C411" s="44" t="s">
        <v>1064</v>
      </c>
      <c r="D411" s="44" t="s">
        <v>1065</v>
      </c>
      <c r="E411" s="44">
        <v>41491</v>
      </c>
      <c r="F411" s="44" t="s">
        <v>85</v>
      </c>
      <c r="G411" s="44" t="s">
        <v>1066</v>
      </c>
      <c r="I411" s="44" t="s">
        <v>126</v>
      </c>
      <c r="J411" s="44" t="s">
        <v>353</v>
      </c>
      <c r="R411" s="44">
        <v>45214.927141203705</v>
      </c>
      <c r="S411" s="44">
        <v>45214</v>
      </c>
      <c r="T411" s="44">
        <v>45573.714583333334</v>
      </c>
      <c r="U411" s="44" t="s">
        <v>429</v>
      </c>
      <c r="V411" s="44" t="s">
        <v>334</v>
      </c>
      <c r="W411" s="44" t="s">
        <v>323</v>
      </c>
      <c r="X411" s="44" t="s">
        <v>340</v>
      </c>
      <c r="Y411" s="44">
        <v>0</v>
      </c>
    </row>
    <row r="412" spans="1:25" x14ac:dyDescent="0.25">
      <c r="A412" s="44">
        <v>42783</v>
      </c>
      <c r="B412" s="44" t="s">
        <v>1064</v>
      </c>
      <c r="C412" s="44" t="s">
        <v>1064</v>
      </c>
      <c r="D412" s="44" t="s">
        <v>1067</v>
      </c>
      <c r="E412" s="44">
        <v>40911</v>
      </c>
      <c r="F412" s="44" t="s">
        <v>86</v>
      </c>
      <c r="G412" s="44" t="s">
        <v>1068</v>
      </c>
      <c r="I412" s="44" t="s">
        <v>126</v>
      </c>
      <c r="J412" s="44" t="s">
        <v>353</v>
      </c>
      <c r="R412" s="44">
        <v>45214.927754629629</v>
      </c>
      <c r="S412" s="44">
        <v>45214</v>
      </c>
      <c r="T412" s="44">
        <v>45573.714097222219</v>
      </c>
      <c r="U412" s="44" t="s">
        <v>429</v>
      </c>
      <c r="V412" s="44" t="s">
        <v>334</v>
      </c>
      <c r="W412" s="44" t="s">
        <v>323</v>
      </c>
      <c r="X412" s="44" t="s">
        <v>340</v>
      </c>
      <c r="Y412" s="44">
        <v>0</v>
      </c>
    </row>
    <row r="413" spans="1:25" x14ac:dyDescent="0.25">
      <c r="A413" s="44">
        <v>42786</v>
      </c>
      <c r="B413" s="44" t="s">
        <v>1046</v>
      </c>
      <c r="C413" s="44" t="s">
        <v>1069</v>
      </c>
      <c r="D413" s="44" t="s">
        <v>1070</v>
      </c>
      <c r="E413" s="44">
        <v>24165</v>
      </c>
      <c r="F413" s="44" t="s">
        <v>86</v>
      </c>
      <c r="G413" s="44" t="s">
        <v>1071</v>
      </c>
      <c r="I413" s="44" t="s">
        <v>126</v>
      </c>
      <c r="J413" s="44" t="s">
        <v>353</v>
      </c>
      <c r="R413" s="44">
        <v>45214.932210648149</v>
      </c>
      <c r="S413" s="44">
        <v>45214</v>
      </c>
      <c r="T413" s="44">
        <v>45573.723645833335</v>
      </c>
      <c r="U413" s="44" t="s">
        <v>429</v>
      </c>
      <c r="V413" s="44" t="s">
        <v>354</v>
      </c>
      <c r="W413" s="44" t="s">
        <v>323</v>
      </c>
      <c r="X413" s="44" t="s">
        <v>340</v>
      </c>
      <c r="Y413" s="44">
        <v>0</v>
      </c>
    </row>
    <row r="414" spans="1:25" x14ac:dyDescent="0.25">
      <c r="A414" s="44">
        <v>42791</v>
      </c>
      <c r="B414" s="44" t="s">
        <v>1072</v>
      </c>
      <c r="C414" s="44" t="s">
        <v>505</v>
      </c>
      <c r="D414" s="44" t="s">
        <v>1073</v>
      </c>
      <c r="E414" s="44">
        <v>26118</v>
      </c>
      <c r="F414" s="44" t="s">
        <v>85</v>
      </c>
      <c r="G414" s="44" t="s">
        <v>1074</v>
      </c>
      <c r="I414" s="44" t="s">
        <v>126</v>
      </c>
      <c r="J414" s="44" t="s">
        <v>353</v>
      </c>
      <c r="R414" s="44">
        <v>45215.505925925929</v>
      </c>
      <c r="S414" s="44">
        <v>45215</v>
      </c>
      <c r="T414" s="44">
        <v>45560.037106481483</v>
      </c>
      <c r="U414" s="44" t="s">
        <v>438</v>
      </c>
      <c r="V414" s="44" t="s">
        <v>354</v>
      </c>
      <c r="W414" s="44" t="s">
        <v>323</v>
      </c>
      <c r="X414" s="44" t="s">
        <v>340</v>
      </c>
      <c r="Y414" s="44">
        <v>0</v>
      </c>
    </row>
    <row r="415" spans="1:25" x14ac:dyDescent="0.25">
      <c r="A415" s="44">
        <v>42795</v>
      </c>
      <c r="B415" s="44" t="s">
        <v>500</v>
      </c>
      <c r="C415" s="44" t="s">
        <v>1075</v>
      </c>
      <c r="D415" s="44" t="s">
        <v>188</v>
      </c>
      <c r="E415" s="44">
        <v>29753</v>
      </c>
      <c r="F415" s="44" t="s">
        <v>86</v>
      </c>
      <c r="G415" s="44" t="s">
        <v>1076</v>
      </c>
      <c r="I415" s="44" t="s">
        <v>126</v>
      </c>
      <c r="J415" s="44" t="s">
        <v>353</v>
      </c>
      <c r="R415" s="44">
        <v>45215.920659722222</v>
      </c>
      <c r="S415" s="44">
        <v>45215</v>
      </c>
      <c r="T415" s="44">
        <v>45573.716493055559</v>
      </c>
      <c r="U415" s="44" t="s">
        <v>429</v>
      </c>
      <c r="V415" s="44" t="s">
        <v>354</v>
      </c>
      <c r="W415" s="44" t="s">
        <v>323</v>
      </c>
      <c r="X415" s="44" t="s">
        <v>340</v>
      </c>
      <c r="Y415" s="44">
        <v>0</v>
      </c>
    </row>
    <row r="416" spans="1:25" x14ac:dyDescent="0.25">
      <c r="A416" s="44">
        <v>42857</v>
      </c>
      <c r="B416" s="44" t="s">
        <v>733</v>
      </c>
      <c r="C416" s="44" t="s">
        <v>1077</v>
      </c>
      <c r="D416" s="44" t="s">
        <v>49</v>
      </c>
      <c r="E416" s="44">
        <v>23566</v>
      </c>
      <c r="F416" s="44" t="s">
        <v>85</v>
      </c>
      <c r="G416" s="44" t="s">
        <v>1078</v>
      </c>
      <c r="I416" s="44" t="s">
        <v>126</v>
      </c>
      <c r="J416" s="44" t="s">
        <v>353</v>
      </c>
      <c r="R416" s="44">
        <v>45222.477870370371</v>
      </c>
      <c r="S416" s="44">
        <v>45222</v>
      </c>
      <c r="T416" s="44">
        <v>45538.555671296293</v>
      </c>
      <c r="U416" s="44" t="s">
        <v>180</v>
      </c>
      <c r="V416" s="44" t="s">
        <v>354</v>
      </c>
      <c r="W416" s="44" t="s">
        <v>323</v>
      </c>
      <c r="X416" s="44" t="s">
        <v>340</v>
      </c>
      <c r="Y416" s="44">
        <v>0</v>
      </c>
    </row>
    <row r="417" spans="1:25" x14ac:dyDescent="0.25">
      <c r="A417" s="44">
        <v>42860</v>
      </c>
      <c r="B417" s="44" t="s">
        <v>21</v>
      </c>
      <c r="C417" s="44" t="s">
        <v>104</v>
      </c>
      <c r="D417" s="44" t="s">
        <v>131</v>
      </c>
      <c r="E417" s="44">
        <v>39956</v>
      </c>
      <c r="F417" s="44" t="s">
        <v>85</v>
      </c>
      <c r="G417" s="44" t="s">
        <v>1079</v>
      </c>
      <c r="I417" s="44" t="s">
        <v>126</v>
      </c>
      <c r="J417" s="44" t="s">
        <v>353</v>
      </c>
      <c r="R417" s="44">
        <v>45222.574467592596</v>
      </c>
      <c r="S417" s="44">
        <v>45222</v>
      </c>
      <c r="T417" s="44">
        <v>45540.715902777774</v>
      </c>
      <c r="U417" s="44" t="s">
        <v>343</v>
      </c>
      <c r="V417" s="44" t="s">
        <v>697</v>
      </c>
      <c r="W417" s="44" t="s">
        <v>323</v>
      </c>
      <c r="X417" s="44" t="s">
        <v>340</v>
      </c>
      <c r="Y417" s="44">
        <v>0</v>
      </c>
    </row>
    <row r="418" spans="1:25" x14ac:dyDescent="0.25">
      <c r="A418" s="44">
        <v>42910</v>
      </c>
      <c r="B418" s="44" t="s">
        <v>1044</v>
      </c>
      <c r="C418" s="44" t="s">
        <v>43</v>
      </c>
      <c r="D418" s="44" t="s">
        <v>1080</v>
      </c>
      <c r="E418" s="44">
        <v>16857</v>
      </c>
      <c r="F418" s="44" t="s">
        <v>85</v>
      </c>
      <c r="G418" s="44" t="s">
        <v>1081</v>
      </c>
      <c r="I418" s="44" t="s">
        <v>126</v>
      </c>
      <c r="J418" s="44" t="s">
        <v>353</v>
      </c>
      <c r="R418" s="44">
        <v>45227.371770833335</v>
      </c>
      <c r="S418" s="44">
        <v>45227</v>
      </c>
      <c r="T418" s="44">
        <v>45573.722800925927</v>
      </c>
      <c r="U418" s="44" t="s">
        <v>429</v>
      </c>
      <c r="V418" s="44" t="s">
        <v>354</v>
      </c>
      <c r="W418" s="44" t="s">
        <v>323</v>
      </c>
      <c r="X418" s="44" t="s">
        <v>340</v>
      </c>
      <c r="Y418" s="44">
        <v>0</v>
      </c>
    </row>
    <row r="419" spans="1:25" x14ac:dyDescent="0.25">
      <c r="A419" s="44">
        <v>42911</v>
      </c>
      <c r="B419" s="44" t="s">
        <v>1044</v>
      </c>
      <c r="C419" s="44" t="s">
        <v>46</v>
      </c>
      <c r="D419" s="44" t="s">
        <v>1082</v>
      </c>
      <c r="E419" s="44">
        <v>27372</v>
      </c>
      <c r="F419" s="44" t="s">
        <v>86</v>
      </c>
      <c r="G419" s="44" t="s">
        <v>1083</v>
      </c>
      <c r="I419" s="44" t="s">
        <v>126</v>
      </c>
      <c r="J419" s="44" t="s">
        <v>353</v>
      </c>
      <c r="R419" s="44">
        <v>45227.372361111113</v>
      </c>
      <c r="S419" s="44">
        <v>45227</v>
      </c>
      <c r="T419" s="44">
        <v>45573.723425925928</v>
      </c>
      <c r="U419" s="44" t="s">
        <v>429</v>
      </c>
      <c r="V419" s="44" t="s">
        <v>354</v>
      </c>
      <c r="W419" s="44" t="s">
        <v>323</v>
      </c>
      <c r="X419" s="44" t="s">
        <v>340</v>
      </c>
      <c r="Y419" s="44">
        <v>0</v>
      </c>
    </row>
    <row r="420" spans="1:25" x14ac:dyDescent="0.25">
      <c r="A420" s="44">
        <v>42913</v>
      </c>
      <c r="B420" s="44" t="s">
        <v>1084</v>
      </c>
      <c r="C420" s="44" t="s">
        <v>1085</v>
      </c>
      <c r="D420" s="44" t="s">
        <v>34</v>
      </c>
      <c r="E420" s="44">
        <v>34481</v>
      </c>
      <c r="F420" s="44" t="s">
        <v>85</v>
      </c>
      <c r="G420" s="44" t="s">
        <v>1086</v>
      </c>
      <c r="I420" s="44" t="s">
        <v>126</v>
      </c>
      <c r="J420" s="44" t="s">
        <v>353</v>
      </c>
      <c r="R420" s="44">
        <v>45227.375659722224</v>
      </c>
      <c r="S420" s="44">
        <v>45227</v>
      </c>
      <c r="T420" s="44">
        <v>45573.710289351853</v>
      </c>
      <c r="U420" s="44" t="s">
        <v>429</v>
      </c>
      <c r="V420" s="44" t="s">
        <v>337</v>
      </c>
      <c r="W420" s="44" t="s">
        <v>323</v>
      </c>
      <c r="X420" s="44" t="s">
        <v>340</v>
      </c>
      <c r="Y420" s="44">
        <v>0</v>
      </c>
    </row>
    <row r="421" spans="1:25" x14ac:dyDescent="0.25">
      <c r="A421" s="44">
        <v>42914</v>
      </c>
      <c r="B421" s="44" t="s">
        <v>1087</v>
      </c>
      <c r="C421" s="44" t="s">
        <v>487</v>
      </c>
      <c r="D421" s="44" t="s">
        <v>13</v>
      </c>
      <c r="E421" s="44">
        <v>41011</v>
      </c>
      <c r="F421" s="44" t="s">
        <v>85</v>
      </c>
      <c r="G421" s="44" t="s">
        <v>1088</v>
      </c>
      <c r="I421" s="44" t="s">
        <v>126</v>
      </c>
      <c r="J421" s="44" t="s">
        <v>353</v>
      </c>
      <c r="R421" s="44">
        <v>45227.380196759259</v>
      </c>
      <c r="S421" s="44">
        <v>45227</v>
      </c>
      <c r="T421" s="44">
        <v>45573.70921296296</v>
      </c>
      <c r="U421" s="44" t="s">
        <v>429</v>
      </c>
      <c r="V421" s="44" t="s">
        <v>334</v>
      </c>
      <c r="W421" s="44" t="s">
        <v>323</v>
      </c>
      <c r="X421" s="44" t="s">
        <v>340</v>
      </c>
      <c r="Y421" s="44">
        <v>0</v>
      </c>
    </row>
    <row r="422" spans="1:25" x14ac:dyDescent="0.25">
      <c r="A422" s="44">
        <v>43129</v>
      </c>
      <c r="B422" s="44" t="s">
        <v>150</v>
      </c>
      <c r="C422" s="44" t="s">
        <v>1089</v>
      </c>
      <c r="D422" s="44" t="s">
        <v>133</v>
      </c>
      <c r="E422" s="44">
        <v>19203</v>
      </c>
      <c r="F422" s="44" t="s">
        <v>85</v>
      </c>
      <c r="G422" s="44" t="s">
        <v>1090</v>
      </c>
      <c r="I422" s="44" t="s">
        <v>126</v>
      </c>
      <c r="J422" s="44" t="s">
        <v>353</v>
      </c>
      <c r="R422" s="44">
        <v>45271.775995370372</v>
      </c>
      <c r="S422" s="44">
        <v>45271</v>
      </c>
      <c r="T422" s="44">
        <v>45538.947372685187</v>
      </c>
      <c r="U422" s="44" t="s">
        <v>566</v>
      </c>
      <c r="V422" s="44" t="s">
        <v>354</v>
      </c>
      <c r="W422" s="44" t="s">
        <v>323</v>
      </c>
      <c r="X422" s="44" t="s">
        <v>340</v>
      </c>
      <c r="Y422" s="44">
        <v>0</v>
      </c>
    </row>
    <row r="423" spans="1:25" x14ac:dyDescent="0.25">
      <c r="A423" s="44">
        <v>43135</v>
      </c>
      <c r="B423" s="44" t="s">
        <v>1091</v>
      </c>
      <c r="C423" s="44" t="s">
        <v>1092</v>
      </c>
      <c r="D423" s="44" t="s">
        <v>48</v>
      </c>
      <c r="E423" s="44">
        <v>20563</v>
      </c>
      <c r="F423" s="44" t="s">
        <v>85</v>
      </c>
      <c r="G423" s="44" t="s">
        <v>1093</v>
      </c>
      <c r="I423" s="44" t="s">
        <v>126</v>
      </c>
      <c r="J423" s="44" t="s">
        <v>353</v>
      </c>
      <c r="R423" s="44">
        <v>45272.46702546296</v>
      </c>
      <c r="S423" s="44">
        <v>45272</v>
      </c>
      <c r="T423" s="44">
        <v>45553.832569444443</v>
      </c>
      <c r="U423" s="44" t="s">
        <v>561</v>
      </c>
      <c r="V423" s="44" t="s">
        <v>354</v>
      </c>
      <c r="W423" s="44" t="s">
        <v>323</v>
      </c>
      <c r="X423" s="44" t="s">
        <v>340</v>
      </c>
      <c r="Y423" s="44">
        <v>0</v>
      </c>
    </row>
    <row r="424" spans="1:25" x14ac:dyDescent="0.25">
      <c r="A424" s="44">
        <v>43142</v>
      </c>
      <c r="B424" s="44" t="s">
        <v>219</v>
      </c>
      <c r="C424" s="44" t="s">
        <v>706</v>
      </c>
      <c r="D424" s="44" t="s">
        <v>1094</v>
      </c>
      <c r="E424" s="44">
        <v>25643</v>
      </c>
      <c r="F424" s="44" t="s">
        <v>86</v>
      </c>
      <c r="G424" s="44" t="s">
        <v>1095</v>
      </c>
      <c r="I424" s="44" t="s">
        <v>126</v>
      </c>
      <c r="J424" s="44" t="s">
        <v>353</v>
      </c>
      <c r="R424" s="44">
        <v>45274.866053240738</v>
      </c>
      <c r="S424" s="44">
        <v>45274</v>
      </c>
      <c r="T424" s="44">
        <v>45573.70994212963</v>
      </c>
      <c r="U424" s="44" t="s">
        <v>429</v>
      </c>
      <c r="V424" s="44" t="s">
        <v>354</v>
      </c>
      <c r="W424" s="44" t="s">
        <v>323</v>
      </c>
      <c r="X424" s="44" t="s">
        <v>340</v>
      </c>
      <c r="Y424" s="44">
        <v>0</v>
      </c>
    </row>
    <row r="425" spans="1:25" x14ac:dyDescent="0.25">
      <c r="A425" s="44">
        <v>43144</v>
      </c>
      <c r="B425" s="44" t="s">
        <v>266</v>
      </c>
      <c r="C425" s="44" t="s">
        <v>63</v>
      </c>
      <c r="D425" s="44" t="s">
        <v>71</v>
      </c>
      <c r="E425" s="44">
        <v>41190</v>
      </c>
      <c r="F425" s="44" t="s">
        <v>85</v>
      </c>
      <c r="G425" s="44" t="s">
        <v>1096</v>
      </c>
      <c r="I425" s="44" t="s">
        <v>126</v>
      </c>
      <c r="J425" s="44" t="s">
        <v>353</v>
      </c>
      <c r="R425" s="44">
        <v>45274.870509259257</v>
      </c>
      <c r="S425" s="44">
        <v>45274</v>
      </c>
      <c r="T425" s="44">
        <v>45573.711076388892</v>
      </c>
      <c r="U425" s="44" t="s">
        <v>429</v>
      </c>
      <c r="V425" s="44" t="s">
        <v>334</v>
      </c>
      <c r="W425" s="44" t="s">
        <v>323</v>
      </c>
      <c r="X425" s="44" t="s">
        <v>340</v>
      </c>
      <c r="Y425" s="44">
        <v>0</v>
      </c>
    </row>
    <row r="426" spans="1:25" x14ac:dyDescent="0.25">
      <c r="A426" s="44">
        <v>43260</v>
      </c>
      <c r="B426" s="44" t="s">
        <v>159</v>
      </c>
      <c r="D426" s="44" t="s">
        <v>1097</v>
      </c>
      <c r="E426" s="44">
        <v>33657</v>
      </c>
      <c r="F426" s="44" t="s">
        <v>85</v>
      </c>
      <c r="H426" s="44" t="s">
        <v>1098</v>
      </c>
      <c r="I426" s="44" t="s">
        <v>1099</v>
      </c>
      <c r="J426" s="44" t="s">
        <v>356</v>
      </c>
      <c r="R426" s="44">
        <v>45302.92659722222</v>
      </c>
      <c r="S426" s="44">
        <v>45302</v>
      </c>
      <c r="T426" s="44">
        <v>45565.53266203704</v>
      </c>
      <c r="U426" s="44" t="s">
        <v>454</v>
      </c>
      <c r="V426" s="44" t="s">
        <v>337</v>
      </c>
      <c r="W426" s="44" t="s">
        <v>323</v>
      </c>
      <c r="X426" s="44" t="s">
        <v>117</v>
      </c>
      <c r="Y426" s="44">
        <v>0</v>
      </c>
    </row>
    <row r="427" spans="1:25" x14ac:dyDescent="0.25">
      <c r="A427" s="44">
        <v>43344</v>
      </c>
      <c r="B427" s="44" t="s">
        <v>10</v>
      </c>
      <c r="C427" s="44" t="s">
        <v>192</v>
      </c>
      <c r="D427" s="44" t="s">
        <v>1100</v>
      </c>
      <c r="E427" s="44">
        <v>20939</v>
      </c>
      <c r="F427" s="44" t="s">
        <v>85</v>
      </c>
      <c r="G427" s="44" t="s">
        <v>1101</v>
      </c>
      <c r="I427" s="44" t="s">
        <v>126</v>
      </c>
      <c r="J427" s="44" t="s">
        <v>353</v>
      </c>
      <c r="R427" s="44">
        <v>45310.505879629629</v>
      </c>
      <c r="S427" s="44">
        <v>45310</v>
      </c>
      <c r="T427" s="44">
        <v>45562.34302083333</v>
      </c>
      <c r="U427" s="44" t="s">
        <v>561</v>
      </c>
      <c r="V427" s="44" t="s">
        <v>354</v>
      </c>
      <c r="W427" s="44" t="s">
        <v>323</v>
      </c>
      <c r="X427" s="44" t="s">
        <v>340</v>
      </c>
      <c r="Y427" s="44">
        <v>0</v>
      </c>
    </row>
    <row r="428" spans="1:25" x14ac:dyDescent="0.25">
      <c r="A428" s="44">
        <v>43423</v>
      </c>
      <c r="B428" s="44" t="s">
        <v>11</v>
      </c>
      <c r="C428" s="44" t="s">
        <v>1102</v>
      </c>
      <c r="D428" s="44" t="s">
        <v>1103</v>
      </c>
      <c r="E428" s="44">
        <v>23695</v>
      </c>
      <c r="F428" s="44" t="s">
        <v>85</v>
      </c>
      <c r="G428" s="44" t="s">
        <v>1104</v>
      </c>
      <c r="I428" s="44" t="s">
        <v>126</v>
      </c>
      <c r="J428" s="44" t="s">
        <v>353</v>
      </c>
      <c r="R428" s="44">
        <v>45323.437557870369</v>
      </c>
      <c r="S428" s="44">
        <v>45323</v>
      </c>
      <c r="T428" s="44">
        <v>45560.037372685183</v>
      </c>
      <c r="U428" s="44" t="s">
        <v>438</v>
      </c>
      <c r="V428" s="44" t="s">
        <v>354</v>
      </c>
      <c r="W428" s="44" t="s">
        <v>323</v>
      </c>
      <c r="X428" s="44" t="s">
        <v>340</v>
      </c>
      <c r="Y428" s="44">
        <v>0</v>
      </c>
    </row>
    <row r="429" spans="1:25" x14ac:dyDescent="0.25">
      <c r="A429" s="44">
        <v>43665</v>
      </c>
      <c r="B429" s="44" t="s">
        <v>1105</v>
      </c>
      <c r="C429" s="44" t="s">
        <v>1106</v>
      </c>
      <c r="D429" s="44" t="s">
        <v>1107</v>
      </c>
      <c r="E429" s="44">
        <v>38253</v>
      </c>
      <c r="F429" s="44" t="s">
        <v>86</v>
      </c>
      <c r="H429" s="44" t="s">
        <v>1108</v>
      </c>
      <c r="I429" s="44" t="s">
        <v>1029</v>
      </c>
      <c r="J429" s="44" t="s">
        <v>87</v>
      </c>
      <c r="R429" s="44">
        <v>45372.838703703703</v>
      </c>
      <c r="S429" s="44">
        <v>45372</v>
      </c>
      <c r="T429" s="44">
        <v>45538.943136574075</v>
      </c>
      <c r="U429" s="44" t="s">
        <v>566</v>
      </c>
      <c r="V429" s="44" t="s">
        <v>388</v>
      </c>
      <c r="W429" s="44" t="s">
        <v>323</v>
      </c>
      <c r="X429" s="44" t="s">
        <v>340</v>
      </c>
      <c r="Y429" s="44">
        <v>0</v>
      </c>
    </row>
    <row r="430" spans="1:25" x14ac:dyDescent="0.25">
      <c r="A430" s="44">
        <v>43673</v>
      </c>
      <c r="B430" s="44" t="s">
        <v>1109</v>
      </c>
      <c r="C430" s="44" t="s">
        <v>1110</v>
      </c>
      <c r="D430" s="44" t="s">
        <v>127</v>
      </c>
      <c r="E430" s="44">
        <v>40005</v>
      </c>
      <c r="F430" s="44" t="s">
        <v>85</v>
      </c>
      <c r="G430" s="44" t="s">
        <v>1111</v>
      </c>
      <c r="I430" s="44" t="s">
        <v>126</v>
      </c>
      <c r="J430" s="44" t="s">
        <v>353</v>
      </c>
      <c r="R430" s="44">
        <v>45378.743113425924</v>
      </c>
      <c r="S430" s="44">
        <v>45378</v>
      </c>
      <c r="T430" s="44">
        <v>45537.798067129632</v>
      </c>
      <c r="U430" s="44" t="s">
        <v>190</v>
      </c>
      <c r="V430" s="44" t="s">
        <v>697</v>
      </c>
      <c r="W430" s="44" t="s">
        <v>323</v>
      </c>
      <c r="X430" s="44" t="s">
        <v>340</v>
      </c>
      <c r="Y430" s="44">
        <v>0</v>
      </c>
    </row>
    <row r="431" spans="1:25" x14ac:dyDescent="0.25">
      <c r="A431" s="44">
        <v>43808</v>
      </c>
      <c r="B431" s="44" t="s">
        <v>1112</v>
      </c>
      <c r="D431" s="44" t="s">
        <v>1113</v>
      </c>
      <c r="E431" s="44">
        <v>37261</v>
      </c>
      <c r="F431" s="44" t="s">
        <v>85</v>
      </c>
      <c r="H431" s="44" t="s">
        <v>1114</v>
      </c>
      <c r="I431" s="44" t="s">
        <v>951</v>
      </c>
      <c r="J431" s="44" t="s">
        <v>87</v>
      </c>
      <c r="R431" s="44">
        <v>45415.562199074076</v>
      </c>
      <c r="S431" s="44">
        <v>45415</v>
      </c>
      <c r="T431" s="44">
        <v>45538.572939814818</v>
      </c>
      <c r="U431" s="44" t="s">
        <v>180</v>
      </c>
      <c r="V431" s="44" t="s">
        <v>337</v>
      </c>
      <c r="W431" s="44" t="s">
        <v>323</v>
      </c>
      <c r="X431" s="44" t="s">
        <v>118</v>
      </c>
      <c r="Y431" s="44">
        <v>0</v>
      </c>
    </row>
    <row r="432" spans="1:25" x14ac:dyDescent="0.25">
      <c r="A432" s="44">
        <v>43813</v>
      </c>
      <c r="B432" s="44" t="s">
        <v>1115</v>
      </c>
      <c r="C432" s="44" t="s">
        <v>54</v>
      </c>
      <c r="D432" s="44" t="s">
        <v>71</v>
      </c>
      <c r="E432" s="44">
        <v>34344</v>
      </c>
      <c r="F432" s="44" t="s">
        <v>85</v>
      </c>
      <c r="G432" s="44" t="s">
        <v>1116</v>
      </c>
      <c r="I432" s="44" t="s">
        <v>126</v>
      </c>
      <c r="J432" s="44" t="s">
        <v>353</v>
      </c>
      <c r="R432" s="44">
        <v>45419.527546296296</v>
      </c>
      <c r="S432" s="44">
        <v>45419</v>
      </c>
      <c r="T432" s="44">
        <v>45556.885509259257</v>
      </c>
      <c r="U432" s="44" t="s">
        <v>235</v>
      </c>
      <c r="V432" s="44" t="s">
        <v>337</v>
      </c>
      <c r="W432" s="44" t="s">
        <v>323</v>
      </c>
      <c r="X432" s="44" t="s">
        <v>121</v>
      </c>
      <c r="Y432" s="44">
        <v>0</v>
      </c>
    </row>
    <row r="433" spans="1:25" x14ac:dyDescent="0.25">
      <c r="A433" s="44">
        <v>43814</v>
      </c>
      <c r="B433" s="44" t="s">
        <v>33</v>
      </c>
      <c r="C433" s="44" t="s">
        <v>1117</v>
      </c>
      <c r="D433" s="44" t="s">
        <v>1118</v>
      </c>
      <c r="E433" s="44">
        <v>40823</v>
      </c>
      <c r="F433" s="44" t="s">
        <v>85</v>
      </c>
      <c r="G433" s="44" t="s">
        <v>1119</v>
      </c>
      <c r="I433" s="44" t="s">
        <v>126</v>
      </c>
      <c r="J433" s="44" t="s">
        <v>353</v>
      </c>
      <c r="R433" s="44">
        <v>45420.91814814815</v>
      </c>
      <c r="S433" s="44">
        <v>45420</v>
      </c>
      <c r="T433" s="44">
        <v>45545.928101851852</v>
      </c>
      <c r="U433" s="44" t="s">
        <v>566</v>
      </c>
      <c r="V433" s="44" t="s">
        <v>335</v>
      </c>
      <c r="W433" s="44" t="s">
        <v>323</v>
      </c>
      <c r="X433" s="44" t="s">
        <v>340</v>
      </c>
      <c r="Y433" s="44">
        <v>0</v>
      </c>
    </row>
    <row r="434" spans="1:25" x14ac:dyDescent="0.25">
      <c r="A434" s="44">
        <v>44022</v>
      </c>
      <c r="B434" s="44" t="s">
        <v>58</v>
      </c>
      <c r="C434" s="44" t="s">
        <v>96</v>
      </c>
      <c r="D434" s="44" t="s">
        <v>61</v>
      </c>
      <c r="E434" s="44">
        <v>41544</v>
      </c>
      <c r="F434" s="44" t="s">
        <v>85</v>
      </c>
      <c r="G434" s="44" t="s">
        <v>1120</v>
      </c>
      <c r="I434" s="44" t="s">
        <v>126</v>
      </c>
      <c r="J434" s="44" t="s">
        <v>353</v>
      </c>
      <c r="R434" s="44">
        <v>45539.927847222221</v>
      </c>
      <c r="S434" s="44">
        <v>45539</v>
      </c>
      <c r="T434" s="44">
        <v>45539.928842592592</v>
      </c>
      <c r="U434" s="44" t="s">
        <v>566</v>
      </c>
      <c r="V434" s="44" t="s">
        <v>334</v>
      </c>
      <c r="W434" s="44" t="s">
        <v>323</v>
      </c>
      <c r="X434" s="44" t="s">
        <v>340</v>
      </c>
      <c r="Y434" s="44">
        <v>0</v>
      </c>
    </row>
    <row r="435" spans="1:25" x14ac:dyDescent="0.25">
      <c r="A435" s="44">
        <v>44023</v>
      </c>
      <c r="B435" s="44" t="s">
        <v>41</v>
      </c>
      <c r="C435" s="44" t="s">
        <v>82</v>
      </c>
      <c r="D435" s="44" t="s">
        <v>1121</v>
      </c>
      <c r="E435" s="44">
        <v>27192</v>
      </c>
      <c r="F435" s="44" t="s">
        <v>85</v>
      </c>
      <c r="G435" s="44" t="s">
        <v>1122</v>
      </c>
      <c r="I435" s="44" t="s">
        <v>126</v>
      </c>
      <c r="J435" s="44" t="s">
        <v>353</v>
      </c>
      <c r="R435" s="44">
        <v>45539.929907407408</v>
      </c>
      <c r="S435" s="44">
        <v>45539</v>
      </c>
      <c r="T435" s="44">
        <v>45539.930810185186</v>
      </c>
      <c r="U435" s="44" t="s">
        <v>566</v>
      </c>
      <c r="V435" s="44" t="s">
        <v>354</v>
      </c>
      <c r="W435" s="44" t="s">
        <v>323</v>
      </c>
      <c r="X435" s="44" t="s">
        <v>340</v>
      </c>
      <c r="Y435" s="44">
        <v>0</v>
      </c>
    </row>
    <row r="436" spans="1:25" x14ac:dyDescent="0.25">
      <c r="A436" s="44">
        <v>44024</v>
      </c>
      <c r="B436" s="44" t="s">
        <v>52</v>
      </c>
      <c r="C436" s="44" t="s">
        <v>150</v>
      </c>
      <c r="D436" s="44" t="s">
        <v>29</v>
      </c>
      <c r="E436" s="44">
        <v>41361</v>
      </c>
      <c r="F436" s="44" t="s">
        <v>85</v>
      </c>
      <c r="G436" s="44" t="s">
        <v>1123</v>
      </c>
      <c r="I436" s="44" t="s">
        <v>126</v>
      </c>
      <c r="J436" s="44" t="s">
        <v>353</v>
      </c>
      <c r="R436" s="44">
        <v>45539.936574074076</v>
      </c>
      <c r="S436" s="44">
        <v>45539</v>
      </c>
      <c r="T436" s="44">
        <v>45539.938194444447</v>
      </c>
      <c r="U436" s="44" t="s">
        <v>566</v>
      </c>
      <c r="V436" s="44" t="s">
        <v>334</v>
      </c>
      <c r="W436" s="44" t="s">
        <v>323</v>
      </c>
      <c r="X436" s="44" t="s">
        <v>340</v>
      </c>
      <c r="Y436" s="44">
        <v>0</v>
      </c>
    </row>
    <row r="437" spans="1:25" x14ac:dyDescent="0.25">
      <c r="A437" s="44">
        <v>44025</v>
      </c>
      <c r="B437" s="44" t="s">
        <v>1124</v>
      </c>
      <c r="C437" s="44" t="s">
        <v>150</v>
      </c>
      <c r="D437" s="44" t="s">
        <v>1125</v>
      </c>
      <c r="E437" s="44">
        <v>41215</v>
      </c>
      <c r="F437" s="44" t="s">
        <v>85</v>
      </c>
      <c r="G437" s="44" t="s">
        <v>1126</v>
      </c>
      <c r="I437" s="44" t="s">
        <v>126</v>
      </c>
      <c r="J437" s="44" t="s">
        <v>353</v>
      </c>
      <c r="R437" s="44">
        <v>45539.939375000002</v>
      </c>
      <c r="S437" s="44">
        <v>45539</v>
      </c>
      <c r="T437" s="44">
        <v>45539.940289351849</v>
      </c>
      <c r="U437" s="44" t="s">
        <v>566</v>
      </c>
      <c r="V437" s="44" t="s">
        <v>334</v>
      </c>
      <c r="W437" s="44" t="s">
        <v>323</v>
      </c>
      <c r="X437" s="44" t="s">
        <v>340</v>
      </c>
      <c r="Y437" s="44">
        <v>0</v>
      </c>
    </row>
    <row r="438" spans="1:25" x14ac:dyDescent="0.25">
      <c r="A438" s="44">
        <v>44041</v>
      </c>
      <c r="B438" s="44" t="s">
        <v>1127</v>
      </c>
      <c r="C438" s="44" t="s">
        <v>52</v>
      </c>
      <c r="D438" s="44" t="s">
        <v>19</v>
      </c>
      <c r="E438" s="44">
        <v>18730</v>
      </c>
      <c r="F438" s="44" t="s">
        <v>85</v>
      </c>
      <c r="G438" s="44" t="s">
        <v>1128</v>
      </c>
      <c r="I438" s="44" t="s">
        <v>126</v>
      </c>
      <c r="J438" s="44" t="s">
        <v>353</v>
      </c>
      <c r="R438" s="44">
        <v>45540.590682870374</v>
      </c>
      <c r="S438" s="44">
        <v>45540</v>
      </c>
      <c r="T438" s="44">
        <v>45540.590914351851</v>
      </c>
      <c r="U438" s="44" t="s">
        <v>180</v>
      </c>
      <c r="V438" s="44" t="s">
        <v>354</v>
      </c>
      <c r="W438" s="44" t="s">
        <v>323</v>
      </c>
      <c r="X438" s="44" t="s">
        <v>340</v>
      </c>
      <c r="Y438" s="44">
        <v>0</v>
      </c>
    </row>
    <row r="439" spans="1:25" x14ac:dyDescent="0.25">
      <c r="A439" s="44">
        <v>44042</v>
      </c>
      <c r="B439" s="44" t="s">
        <v>1129</v>
      </c>
      <c r="C439" s="44" t="s">
        <v>1130</v>
      </c>
      <c r="D439" s="44" t="s">
        <v>76</v>
      </c>
      <c r="E439" s="44">
        <v>21045</v>
      </c>
      <c r="F439" s="44" t="s">
        <v>85</v>
      </c>
      <c r="G439" s="44" t="s">
        <v>1131</v>
      </c>
      <c r="I439" s="44" t="s">
        <v>126</v>
      </c>
      <c r="J439" s="44" t="s">
        <v>353</v>
      </c>
      <c r="R439" s="44">
        <v>45540.593553240738</v>
      </c>
      <c r="S439" s="44">
        <v>45540</v>
      </c>
      <c r="T439" s="44">
        <v>45540.593807870369</v>
      </c>
      <c r="U439" s="44" t="s">
        <v>180</v>
      </c>
      <c r="V439" s="44" t="s">
        <v>354</v>
      </c>
      <c r="W439" s="44" t="s">
        <v>323</v>
      </c>
      <c r="X439" s="44" t="s">
        <v>340</v>
      </c>
      <c r="Y439" s="44">
        <v>0</v>
      </c>
    </row>
    <row r="440" spans="1:25" x14ac:dyDescent="0.25">
      <c r="A440" s="44">
        <v>44043</v>
      </c>
      <c r="B440" s="44" t="s">
        <v>1132</v>
      </c>
      <c r="C440" s="44" t="s">
        <v>1133</v>
      </c>
      <c r="D440" s="44" t="s">
        <v>23</v>
      </c>
      <c r="E440" s="44">
        <v>36210</v>
      </c>
      <c r="F440" s="44" t="s">
        <v>85</v>
      </c>
      <c r="G440" s="44" t="s">
        <v>1134</v>
      </c>
      <c r="I440" s="44" t="s">
        <v>126</v>
      </c>
      <c r="J440" s="44" t="s">
        <v>353</v>
      </c>
      <c r="R440" s="44">
        <v>45540.597245370373</v>
      </c>
      <c r="S440" s="44">
        <v>45540</v>
      </c>
      <c r="T440" s="44">
        <v>45540.597395833334</v>
      </c>
      <c r="U440" s="44" t="s">
        <v>180</v>
      </c>
      <c r="V440" s="44" t="s">
        <v>337</v>
      </c>
      <c r="W440" s="44" t="s">
        <v>323</v>
      </c>
      <c r="X440" s="44" t="s">
        <v>340</v>
      </c>
      <c r="Y440" s="44">
        <v>0</v>
      </c>
    </row>
    <row r="441" spans="1:25" x14ac:dyDescent="0.25">
      <c r="A441" s="44">
        <v>44045</v>
      </c>
      <c r="B441" s="44" t="s">
        <v>1135</v>
      </c>
      <c r="C441" s="44" t="s">
        <v>83</v>
      </c>
      <c r="D441" s="44" t="s">
        <v>99</v>
      </c>
      <c r="E441" s="44">
        <v>41237</v>
      </c>
      <c r="F441" s="44" t="s">
        <v>85</v>
      </c>
      <c r="G441" s="44" t="s">
        <v>1136</v>
      </c>
      <c r="I441" s="44" t="s">
        <v>126</v>
      </c>
      <c r="J441" s="44" t="s">
        <v>353</v>
      </c>
      <c r="R441" s="44">
        <v>45540.7577662037</v>
      </c>
      <c r="S441" s="44">
        <v>45540</v>
      </c>
      <c r="T441" s="44">
        <v>45540.75849537037</v>
      </c>
      <c r="U441" s="44" t="s">
        <v>566</v>
      </c>
      <c r="V441" s="44" t="s">
        <v>334</v>
      </c>
      <c r="W441" s="44" t="s">
        <v>323</v>
      </c>
      <c r="X441" s="44" t="s">
        <v>340</v>
      </c>
      <c r="Y441" s="44">
        <v>0</v>
      </c>
    </row>
    <row r="442" spans="1:25" x14ac:dyDescent="0.25">
      <c r="A442" s="44">
        <v>44046</v>
      </c>
      <c r="B442" s="44" t="s">
        <v>33</v>
      </c>
      <c r="C442" s="44" t="s">
        <v>990</v>
      </c>
      <c r="D442" s="44" t="s">
        <v>28</v>
      </c>
      <c r="E442" s="44">
        <v>41320</v>
      </c>
      <c r="F442" s="44" t="s">
        <v>85</v>
      </c>
      <c r="G442" s="44" t="s">
        <v>1137</v>
      </c>
      <c r="I442" s="44" t="s">
        <v>126</v>
      </c>
      <c r="J442" s="44" t="s">
        <v>353</v>
      </c>
      <c r="R442" s="44">
        <v>45540.762476851851</v>
      </c>
      <c r="S442" s="44">
        <v>45540</v>
      </c>
      <c r="T442" s="44">
        <v>45540.763564814813</v>
      </c>
      <c r="U442" s="44" t="s">
        <v>566</v>
      </c>
      <c r="V442" s="44" t="s">
        <v>334</v>
      </c>
      <c r="W442" s="44" t="s">
        <v>323</v>
      </c>
      <c r="X442" s="44" t="s">
        <v>340</v>
      </c>
      <c r="Y442" s="44">
        <v>0</v>
      </c>
    </row>
    <row r="443" spans="1:25" x14ac:dyDescent="0.25">
      <c r="A443" s="44">
        <v>44047</v>
      </c>
      <c r="B443" s="44" t="s">
        <v>46</v>
      </c>
      <c r="C443" s="44" t="s">
        <v>54</v>
      </c>
      <c r="D443" s="44" t="s">
        <v>1138</v>
      </c>
      <c r="E443" s="44">
        <v>41137</v>
      </c>
      <c r="F443" s="44" t="s">
        <v>85</v>
      </c>
      <c r="G443" s="44" t="s">
        <v>1139</v>
      </c>
      <c r="I443" s="44" t="s">
        <v>126</v>
      </c>
      <c r="J443" s="44" t="s">
        <v>353</v>
      </c>
      <c r="R443" s="44">
        <v>45540.774074074077</v>
      </c>
      <c r="S443" s="44">
        <v>45540</v>
      </c>
      <c r="T443" s="44">
        <v>45540.779351851852</v>
      </c>
      <c r="U443" s="44" t="s">
        <v>566</v>
      </c>
      <c r="V443" s="44" t="s">
        <v>334</v>
      </c>
      <c r="W443" s="44" t="s">
        <v>323</v>
      </c>
      <c r="X443" s="44" t="s">
        <v>340</v>
      </c>
      <c r="Y443" s="44">
        <v>0</v>
      </c>
    </row>
    <row r="444" spans="1:25" x14ac:dyDescent="0.25">
      <c r="A444" s="44">
        <v>44048</v>
      </c>
      <c r="B444" s="44" t="s">
        <v>1140</v>
      </c>
      <c r="C444" s="44" t="s">
        <v>242</v>
      </c>
      <c r="D444" s="44" t="s">
        <v>1141</v>
      </c>
      <c r="E444" s="44">
        <v>42827</v>
      </c>
      <c r="F444" s="44" t="s">
        <v>85</v>
      </c>
      <c r="G444" s="44" t="s">
        <v>1142</v>
      </c>
      <c r="I444" s="44" t="s">
        <v>126</v>
      </c>
      <c r="J444" s="44" t="s">
        <v>353</v>
      </c>
      <c r="R444" s="44">
        <v>45540.780856481484</v>
      </c>
      <c r="S444" s="44">
        <v>45540</v>
      </c>
      <c r="T444" s="44">
        <v>45540.781550925924</v>
      </c>
      <c r="U444" s="44" t="s">
        <v>566</v>
      </c>
      <c r="V444" s="44" t="s">
        <v>333</v>
      </c>
      <c r="W444" s="44" t="s">
        <v>323</v>
      </c>
      <c r="X444" s="44" t="s">
        <v>340</v>
      </c>
      <c r="Y444" s="44">
        <v>0</v>
      </c>
    </row>
    <row r="445" spans="1:25" x14ac:dyDescent="0.25">
      <c r="A445" s="44">
        <v>44049</v>
      </c>
      <c r="B445" s="44" t="s">
        <v>1140</v>
      </c>
      <c r="D445" s="44" t="s">
        <v>1143</v>
      </c>
      <c r="E445" s="44">
        <v>28255</v>
      </c>
      <c r="F445" s="44" t="s">
        <v>85</v>
      </c>
      <c r="H445" s="44" t="s">
        <v>1144</v>
      </c>
      <c r="I445" s="44" t="s">
        <v>141</v>
      </c>
      <c r="J445" s="44" t="s">
        <v>356</v>
      </c>
      <c r="R445" s="44">
        <v>45540.78266203704</v>
      </c>
      <c r="S445" s="44">
        <v>45540</v>
      </c>
      <c r="T445" s="44">
        <v>45540.783495370371</v>
      </c>
      <c r="U445" s="44" t="s">
        <v>566</v>
      </c>
      <c r="V445" s="44" t="s">
        <v>354</v>
      </c>
      <c r="W445" s="44" t="s">
        <v>323</v>
      </c>
      <c r="X445" s="44" t="s">
        <v>340</v>
      </c>
      <c r="Y445" s="44">
        <v>0</v>
      </c>
    </row>
    <row r="446" spans="1:25" x14ac:dyDescent="0.25">
      <c r="A446" s="44">
        <v>44050</v>
      </c>
      <c r="B446" s="44" t="s">
        <v>1145</v>
      </c>
      <c r="C446" s="44" t="s">
        <v>104</v>
      </c>
      <c r="D446" s="44" t="s">
        <v>23</v>
      </c>
      <c r="E446" s="44">
        <v>35846</v>
      </c>
      <c r="F446" s="44" t="s">
        <v>85</v>
      </c>
      <c r="G446" s="44" t="s">
        <v>1146</v>
      </c>
      <c r="I446" s="44" t="s">
        <v>126</v>
      </c>
      <c r="J446" s="44" t="s">
        <v>353</v>
      </c>
      <c r="R446" s="44">
        <v>45540.784571759257</v>
      </c>
      <c r="S446" s="44">
        <v>45540</v>
      </c>
      <c r="T446" s="44">
        <v>45540.785520833335</v>
      </c>
      <c r="U446" s="44" t="s">
        <v>566</v>
      </c>
      <c r="V446" s="44" t="s">
        <v>337</v>
      </c>
      <c r="W446" s="44" t="s">
        <v>323</v>
      </c>
      <c r="X446" s="44" t="s">
        <v>340</v>
      </c>
      <c r="Y446" s="44">
        <v>0</v>
      </c>
    </row>
    <row r="447" spans="1:25" x14ac:dyDescent="0.25">
      <c r="A447" s="44">
        <v>44081</v>
      </c>
      <c r="B447" s="44" t="s">
        <v>1147</v>
      </c>
      <c r="C447" s="44" t="s">
        <v>1148</v>
      </c>
      <c r="D447" s="44" t="s">
        <v>1149</v>
      </c>
      <c r="E447" s="44">
        <v>41075</v>
      </c>
      <c r="F447" s="44" t="s">
        <v>85</v>
      </c>
      <c r="G447" s="44" t="s">
        <v>1150</v>
      </c>
      <c r="I447" s="44" t="s">
        <v>126</v>
      </c>
      <c r="J447" s="44" t="s">
        <v>353</v>
      </c>
      <c r="R447" s="44">
        <v>45541.972569444442</v>
      </c>
      <c r="S447" s="44">
        <v>45541</v>
      </c>
      <c r="T447" s="44">
        <v>45544.953321759262</v>
      </c>
      <c r="U447" s="44" t="s">
        <v>566</v>
      </c>
      <c r="V447" s="44" t="s">
        <v>334</v>
      </c>
      <c r="W447" s="44" t="s">
        <v>323</v>
      </c>
      <c r="X447" s="44" t="s">
        <v>340</v>
      </c>
      <c r="Y447" s="44">
        <v>0</v>
      </c>
    </row>
    <row r="448" spans="1:25" x14ac:dyDescent="0.25">
      <c r="A448" s="44">
        <v>44196</v>
      </c>
      <c r="B448" s="44" t="s">
        <v>1148</v>
      </c>
      <c r="D448" s="44" t="s">
        <v>1151</v>
      </c>
      <c r="E448" s="44">
        <v>29293</v>
      </c>
      <c r="F448" s="44" t="s">
        <v>86</v>
      </c>
      <c r="H448" s="44" t="s">
        <v>1152</v>
      </c>
      <c r="I448" s="44" t="s">
        <v>951</v>
      </c>
      <c r="J448" s="44" t="s">
        <v>87</v>
      </c>
      <c r="R448" s="44">
        <v>45544.951550925929</v>
      </c>
      <c r="S448" s="44">
        <v>45544</v>
      </c>
      <c r="T448" s="44">
        <v>45544.952939814815</v>
      </c>
      <c r="U448" s="44" t="s">
        <v>566</v>
      </c>
      <c r="V448" s="44" t="s">
        <v>354</v>
      </c>
      <c r="W448" s="44" t="s">
        <v>323</v>
      </c>
      <c r="X448" s="44" t="s">
        <v>340</v>
      </c>
      <c r="Y448" s="44">
        <v>0</v>
      </c>
    </row>
    <row r="449" spans="1:25" x14ac:dyDescent="0.25">
      <c r="A449" s="44">
        <v>44197</v>
      </c>
      <c r="B449" s="44" t="s">
        <v>1153</v>
      </c>
      <c r="D449" s="44" t="s">
        <v>1154</v>
      </c>
      <c r="E449" s="44">
        <v>36941</v>
      </c>
      <c r="F449" s="44" t="s">
        <v>86</v>
      </c>
      <c r="H449" s="44" t="s">
        <v>1155</v>
      </c>
      <c r="I449" s="44" t="s">
        <v>141</v>
      </c>
      <c r="J449" s="44" t="s">
        <v>356</v>
      </c>
      <c r="R449" s="44">
        <v>45544.955358796295</v>
      </c>
      <c r="S449" s="44">
        <v>45544</v>
      </c>
      <c r="T449" s="44">
        <v>45544.956226851849</v>
      </c>
      <c r="U449" s="44" t="s">
        <v>566</v>
      </c>
      <c r="V449" s="44" t="s">
        <v>337</v>
      </c>
      <c r="W449" s="44" t="s">
        <v>323</v>
      </c>
      <c r="X449" s="44" t="s">
        <v>340</v>
      </c>
      <c r="Y449" s="44">
        <v>0</v>
      </c>
    </row>
    <row r="450" spans="1:25" x14ac:dyDescent="0.25">
      <c r="A450" s="44">
        <v>44198</v>
      </c>
      <c r="B450" s="44" t="s">
        <v>1156</v>
      </c>
      <c r="C450" s="44" t="s">
        <v>1157</v>
      </c>
      <c r="D450" s="44" t="s">
        <v>152</v>
      </c>
      <c r="E450" s="44">
        <v>41239</v>
      </c>
      <c r="F450" s="44" t="s">
        <v>85</v>
      </c>
      <c r="G450" s="44" t="s">
        <v>1158</v>
      </c>
      <c r="I450" s="44" t="s">
        <v>126</v>
      </c>
      <c r="J450" s="44" t="s">
        <v>353</v>
      </c>
      <c r="R450" s="44">
        <v>45544.95826388889</v>
      </c>
      <c r="S450" s="44">
        <v>45544</v>
      </c>
      <c r="T450" s="44">
        <v>45544.959386574075</v>
      </c>
      <c r="U450" s="44" t="s">
        <v>566</v>
      </c>
      <c r="V450" s="44" t="s">
        <v>334</v>
      </c>
      <c r="W450" s="44" t="s">
        <v>323</v>
      </c>
      <c r="X450" s="44" t="s">
        <v>340</v>
      </c>
      <c r="Y450" s="44">
        <v>0</v>
      </c>
    </row>
    <row r="451" spans="1:25" x14ac:dyDescent="0.25">
      <c r="A451" s="44">
        <v>44259</v>
      </c>
      <c r="B451" s="44" t="s">
        <v>192</v>
      </c>
      <c r="C451" s="44" t="s">
        <v>52</v>
      </c>
      <c r="D451" s="44" t="s">
        <v>1159</v>
      </c>
      <c r="E451" s="44">
        <v>29521</v>
      </c>
      <c r="F451" s="44" t="s">
        <v>86</v>
      </c>
      <c r="G451" s="44" t="s">
        <v>1160</v>
      </c>
      <c r="I451" s="44" t="s">
        <v>126</v>
      </c>
      <c r="J451" s="44" t="s">
        <v>353</v>
      </c>
      <c r="R451" s="44">
        <v>45545.926620370374</v>
      </c>
      <c r="S451" s="44">
        <v>45545</v>
      </c>
      <c r="T451" s="44">
        <v>45545.92763888889</v>
      </c>
      <c r="U451" s="44" t="s">
        <v>566</v>
      </c>
      <c r="V451" s="44" t="s">
        <v>354</v>
      </c>
      <c r="W451" s="44" t="s">
        <v>323</v>
      </c>
      <c r="X451" s="44" t="s">
        <v>340</v>
      </c>
      <c r="Y451" s="44">
        <v>0</v>
      </c>
    </row>
    <row r="452" spans="1:25" x14ac:dyDescent="0.25">
      <c r="A452" s="44">
        <v>44260</v>
      </c>
      <c r="B452" s="44" t="s">
        <v>1161</v>
      </c>
      <c r="C452" s="44" t="s">
        <v>192</v>
      </c>
      <c r="D452" s="44" t="s">
        <v>1162</v>
      </c>
      <c r="E452" s="44">
        <v>41223</v>
      </c>
      <c r="F452" s="44" t="s">
        <v>86</v>
      </c>
      <c r="G452" s="44" t="s">
        <v>1163</v>
      </c>
      <c r="I452" s="44" t="s">
        <v>126</v>
      </c>
      <c r="J452" s="44" t="s">
        <v>353</v>
      </c>
      <c r="R452" s="44">
        <v>45545.92931712963</v>
      </c>
      <c r="S452" s="44">
        <v>45545</v>
      </c>
      <c r="T452" s="44">
        <v>45545.930023148147</v>
      </c>
      <c r="U452" s="44" t="s">
        <v>566</v>
      </c>
      <c r="V452" s="44" t="s">
        <v>334</v>
      </c>
      <c r="W452" s="44" t="s">
        <v>323</v>
      </c>
      <c r="X452" s="44" t="s">
        <v>340</v>
      </c>
      <c r="Y452" s="44">
        <v>0</v>
      </c>
    </row>
    <row r="453" spans="1:25" x14ac:dyDescent="0.25">
      <c r="A453" s="44">
        <v>44261</v>
      </c>
      <c r="B453" s="44" t="s">
        <v>15</v>
      </c>
      <c r="C453" s="44" t="s">
        <v>1164</v>
      </c>
      <c r="D453" s="44" t="s">
        <v>463</v>
      </c>
      <c r="E453" s="44">
        <v>27100</v>
      </c>
      <c r="F453" s="44" t="s">
        <v>85</v>
      </c>
      <c r="G453" s="44" t="s">
        <v>1165</v>
      </c>
      <c r="I453" s="44" t="s">
        <v>126</v>
      </c>
      <c r="J453" s="44" t="s">
        <v>353</v>
      </c>
      <c r="R453" s="44">
        <v>45545.94090277778</v>
      </c>
      <c r="S453" s="44">
        <v>45545</v>
      </c>
      <c r="T453" s="44">
        <v>45545.942789351851</v>
      </c>
      <c r="U453" s="44" t="s">
        <v>566</v>
      </c>
      <c r="V453" s="44" t="s">
        <v>354</v>
      </c>
      <c r="W453" s="44" t="s">
        <v>323</v>
      </c>
      <c r="X453" s="44" t="s">
        <v>340</v>
      </c>
      <c r="Y453" s="44">
        <v>0</v>
      </c>
    </row>
    <row r="454" spans="1:25" x14ac:dyDescent="0.25">
      <c r="A454" s="44">
        <v>44276</v>
      </c>
      <c r="B454" s="44" t="s">
        <v>1166</v>
      </c>
      <c r="D454" s="44" t="s">
        <v>948</v>
      </c>
      <c r="E454" s="44">
        <v>38861</v>
      </c>
      <c r="F454" s="44" t="s">
        <v>85</v>
      </c>
      <c r="H454" s="44" t="s">
        <v>1167</v>
      </c>
      <c r="I454" s="44" t="s">
        <v>951</v>
      </c>
      <c r="J454" s="44" t="s">
        <v>87</v>
      </c>
      <c r="R454" s="44">
        <v>45546.411944444444</v>
      </c>
      <c r="S454" s="44">
        <v>45546</v>
      </c>
      <c r="T454" s="44">
        <v>45555.793958333335</v>
      </c>
      <c r="U454" s="44" t="s">
        <v>140</v>
      </c>
      <c r="V454" s="44" t="s">
        <v>336</v>
      </c>
      <c r="W454" s="44" t="s">
        <v>323</v>
      </c>
      <c r="X454" s="44" t="s">
        <v>118</v>
      </c>
      <c r="Y454" s="44">
        <v>0</v>
      </c>
    </row>
    <row r="455" spans="1:25" x14ac:dyDescent="0.25">
      <c r="A455" s="44">
        <v>44365</v>
      </c>
      <c r="B455" s="44" t="s">
        <v>1168</v>
      </c>
      <c r="D455" s="44" t="s">
        <v>1169</v>
      </c>
      <c r="E455" s="44">
        <v>38447</v>
      </c>
      <c r="F455" s="44" t="s">
        <v>86</v>
      </c>
      <c r="H455" s="44" t="s">
        <v>1170</v>
      </c>
      <c r="I455" s="44" t="s">
        <v>141</v>
      </c>
      <c r="J455" s="44" t="s">
        <v>356</v>
      </c>
      <c r="R455" s="44">
        <v>45547.808807870373</v>
      </c>
      <c r="S455" s="44">
        <v>45547</v>
      </c>
      <c r="T455" s="44">
        <v>45547.80914351852</v>
      </c>
      <c r="U455" s="44" t="s">
        <v>190</v>
      </c>
      <c r="V455" s="44" t="s">
        <v>388</v>
      </c>
      <c r="W455" s="44" t="s">
        <v>323</v>
      </c>
      <c r="X455" s="44" t="s">
        <v>340</v>
      </c>
      <c r="Y455" s="44">
        <v>0</v>
      </c>
    </row>
    <row r="456" spans="1:25" x14ac:dyDescent="0.25">
      <c r="A456" s="44">
        <v>44411</v>
      </c>
      <c r="B456" s="44" t="s">
        <v>82</v>
      </c>
      <c r="C456" s="44" t="s">
        <v>1171</v>
      </c>
      <c r="D456" s="44" t="s">
        <v>1172</v>
      </c>
      <c r="E456" s="44">
        <v>40282</v>
      </c>
      <c r="F456" s="44" t="s">
        <v>85</v>
      </c>
      <c r="G456" s="44" t="s">
        <v>1173</v>
      </c>
      <c r="I456" s="44" t="s">
        <v>126</v>
      </c>
      <c r="J456" s="44" t="s">
        <v>353</v>
      </c>
      <c r="R456" s="44">
        <v>45548.855439814812</v>
      </c>
      <c r="S456" s="44">
        <v>45548</v>
      </c>
      <c r="T456" s="44">
        <v>45548.856157407405</v>
      </c>
      <c r="U456" s="44" t="s">
        <v>566</v>
      </c>
      <c r="V456" s="44" t="s">
        <v>335</v>
      </c>
      <c r="W456" s="44" t="s">
        <v>323</v>
      </c>
      <c r="X456" s="44" t="s">
        <v>340</v>
      </c>
      <c r="Y456" s="44">
        <v>0</v>
      </c>
    </row>
    <row r="457" spans="1:25" x14ac:dyDescent="0.25">
      <c r="A457" s="44">
        <v>44412</v>
      </c>
      <c r="B457" s="44" t="s">
        <v>1174</v>
      </c>
      <c r="C457" s="44" t="s">
        <v>46</v>
      </c>
      <c r="D457" s="44" t="s">
        <v>20</v>
      </c>
      <c r="E457" s="44">
        <v>40249</v>
      </c>
      <c r="F457" s="44" t="s">
        <v>85</v>
      </c>
      <c r="G457" s="44" t="s">
        <v>1175</v>
      </c>
      <c r="I457" s="44" t="s">
        <v>126</v>
      </c>
      <c r="J457" s="44" t="s">
        <v>353</v>
      </c>
      <c r="R457" s="44">
        <v>45548.85733796296</v>
      </c>
      <c r="S457" s="44">
        <v>45548</v>
      </c>
      <c r="T457" s="44">
        <v>45548.858090277776</v>
      </c>
      <c r="U457" s="44" t="s">
        <v>566</v>
      </c>
      <c r="V457" s="44" t="s">
        <v>335</v>
      </c>
      <c r="W457" s="44" t="s">
        <v>323</v>
      </c>
      <c r="X457" s="44" t="s">
        <v>340</v>
      </c>
      <c r="Y457" s="44">
        <v>0</v>
      </c>
    </row>
    <row r="458" spans="1:25" x14ac:dyDescent="0.25">
      <c r="A458" s="44">
        <v>44529</v>
      </c>
      <c r="B458" s="44" t="s">
        <v>1176</v>
      </c>
      <c r="C458" s="44" t="s">
        <v>765</v>
      </c>
      <c r="D458" s="44" t="s">
        <v>109</v>
      </c>
      <c r="E458" s="44">
        <v>41809</v>
      </c>
      <c r="F458" s="44" t="s">
        <v>85</v>
      </c>
      <c r="G458" s="44" t="s">
        <v>1177</v>
      </c>
      <c r="I458" s="44" t="s">
        <v>126</v>
      </c>
      <c r="J458" s="44" t="s">
        <v>353</v>
      </c>
      <c r="R458" s="44">
        <v>45553.007870370369</v>
      </c>
      <c r="S458" s="44">
        <v>45553</v>
      </c>
      <c r="T458" s="44">
        <v>45553.009293981479</v>
      </c>
      <c r="U458" s="44" t="s">
        <v>168</v>
      </c>
      <c r="V458" s="44" t="s">
        <v>333</v>
      </c>
      <c r="W458" s="44" t="s">
        <v>323</v>
      </c>
      <c r="X458" s="44" t="s">
        <v>121</v>
      </c>
      <c r="Y458" s="44">
        <v>0</v>
      </c>
    </row>
    <row r="459" spans="1:25" x14ac:dyDescent="0.25">
      <c r="A459" s="44">
        <v>44530</v>
      </c>
      <c r="B459" s="44" t="s">
        <v>10</v>
      </c>
      <c r="C459" s="44" t="s">
        <v>10</v>
      </c>
      <c r="D459" s="44" t="s">
        <v>26</v>
      </c>
      <c r="E459" s="44">
        <v>28306</v>
      </c>
      <c r="F459" s="44" t="s">
        <v>85</v>
      </c>
      <c r="G459" s="44" t="s">
        <v>1178</v>
      </c>
      <c r="I459" s="44" t="s">
        <v>126</v>
      </c>
      <c r="J459" s="44" t="s">
        <v>353</v>
      </c>
      <c r="R459" s="44">
        <v>45553.010648148149</v>
      </c>
      <c r="S459" s="44">
        <v>45553</v>
      </c>
      <c r="T459" s="44">
        <v>45553.011493055557</v>
      </c>
      <c r="U459" s="44" t="s">
        <v>168</v>
      </c>
      <c r="V459" s="44" t="s">
        <v>354</v>
      </c>
      <c r="W459" s="44" t="s">
        <v>323</v>
      </c>
      <c r="X459" s="44" t="s">
        <v>121</v>
      </c>
      <c r="Y459" s="44">
        <v>0</v>
      </c>
    </row>
    <row r="460" spans="1:25" x14ac:dyDescent="0.25">
      <c r="A460" s="44">
        <v>44531</v>
      </c>
      <c r="B460" s="44" t="s">
        <v>214</v>
      </c>
      <c r="C460" s="44" t="s">
        <v>234</v>
      </c>
      <c r="D460" s="44" t="s">
        <v>1179</v>
      </c>
      <c r="E460" s="44">
        <v>41811</v>
      </c>
      <c r="F460" s="44" t="s">
        <v>85</v>
      </c>
      <c r="G460" s="44" t="s">
        <v>1180</v>
      </c>
      <c r="I460" s="44" t="s">
        <v>126</v>
      </c>
      <c r="J460" s="44" t="s">
        <v>353</v>
      </c>
      <c r="R460" s="44">
        <v>45553.012743055559</v>
      </c>
      <c r="S460" s="44">
        <v>45553</v>
      </c>
      <c r="T460" s="44">
        <v>45553.013622685183</v>
      </c>
      <c r="U460" s="44" t="s">
        <v>168</v>
      </c>
      <c r="V460" s="44" t="s">
        <v>333</v>
      </c>
      <c r="W460" s="44" t="s">
        <v>323</v>
      </c>
      <c r="X460" s="44" t="s">
        <v>121</v>
      </c>
      <c r="Y460" s="44">
        <v>0</v>
      </c>
    </row>
    <row r="461" spans="1:25" x14ac:dyDescent="0.25">
      <c r="A461" s="44">
        <v>44532</v>
      </c>
      <c r="B461" s="44" t="s">
        <v>506</v>
      </c>
      <c r="C461" s="44" t="s">
        <v>52</v>
      </c>
      <c r="D461" s="44" t="s">
        <v>132</v>
      </c>
      <c r="E461" s="44">
        <v>41785</v>
      </c>
      <c r="F461" s="44" t="s">
        <v>85</v>
      </c>
      <c r="G461" s="44" t="s">
        <v>1181</v>
      </c>
      <c r="I461" s="44" t="s">
        <v>126</v>
      </c>
      <c r="J461" s="44" t="s">
        <v>353</v>
      </c>
      <c r="R461" s="44">
        <v>45553.014953703707</v>
      </c>
      <c r="S461" s="44">
        <v>45553</v>
      </c>
      <c r="T461" s="44">
        <v>45553.015798611108</v>
      </c>
      <c r="U461" s="44" t="s">
        <v>168</v>
      </c>
      <c r="V461" s="44" t="s">
        <v>333</v>
      </c>
      <c r="W461" s="44" t="s">
        <v>323</v>
      </c>
      <c r="X461" s="44" t="s">
        <v>121</v>
      </c>
      <c r="Y461" s="44">
        <v>0</v>
      </c>
    </row>
    <row r="462" spans="1:25" x14ac:dyDescent="0.25">
      <c r="A462" s="44">
        <v>44578</v>
      </c>
      <c r="B462" s="44" t="s">
        <v>1182</v>
      </c>
      <c r="C462" s="44" t="s">
        <v>1183</v>
      </c>
      <c r="D462" s="44" t="s">
        <v>32</v>
      </c>
      <c r="E462" s="44">
        <v>19049</v>
      </c>
      <c r="F462" s="44" t="s">
        <v>85</v>
      </c>
      <c r="G462" s="44" t="s">
        <v>1184</v>
      </c>
      <c r="I462" s="44" t="s">
        <v>126</v>
      </c>
      <c r="J462" s="44" t="s">
        <v>353</v>
      </c>
      <c r="R462" s="44">
        <v>45553.986087962963</v>
      </c>
      <c r="S462" s="44">
        <v>45553</v>
      </c>
      <c r="T462" s="44">
        <v>45553.98673611111</v>
      </c>
      <c r="U462" s="44" t="s">
        <v>561</v>
      </c>
      <c r="V462" s="44" t="s">
        <v>354</v>
      </c>
      <c r="W462" s="44" t="s">
        <v>323</v>
      </c>
      <c r="X462" s="44" t="s">
        <v>340</v>
      </c>
      <c r="Y462" s="44">
        <v>0</v>
      </c>
    </row>
    <row r="463" spans="1:25" x14ac:dyDescent="0.25">
      <c r="A463" s="44">
        <v>44579</v>
      </c>
      <c r="B463" s="44" t="s">
        <v>14</v>
      </c>
      <c r="C463" s="44" t="s">
        <v>11</v>
      </c>
      <c r="D463" s="44" t="s">
        <v>1185</v>
      </c>
      <c r="E463" s="44">
        <v>43222</v>
      </c>
      <c r="F463" s="44" t="s">
        <v>86</v>
      </c>
      <c r="G463" s="44" t="s">
        <v>1186</v>
      </c>
      <c r="I463" s="44" t="s">
        <v>126</v>
      </c>
      <c r="J463" s="44" t="s">
        <v>353</v>
      </c>
      <c r="R463" s="44">
        <v>45553.991284722222</v>
      </c>
      <c r="S463" s="44">
        <v>45553</v>
      </c>
      <c r="T463" s="44">
        <v>45553.992569444446</v>
      </c>
      <c r="U463" s="44" t="s">
        <v>168</v>
      </c>
      <c r="V463" s="44" t="s">
        <v>333</v>
      </c>
      <c r="W463" s="44" t="s">
        <v>323</v>
      </c>
      <c r="X463" s="44" t="s">
        <v>121</v>
      </c>
      <c r="Y463" s="44">
        <v>0</v>
      </c>
    </row>
    <row r="464" spans="1:25" x14ac:dyDescent="0.25">
      <c r="A464" s="44">
        <v>44580</v>
      </c>
      <c r="B464" s="44" t="s">
        <v>52</v>
      </c>
      <c r="C464" s="44" t="s">
        <v>1187</v>
      </c>
      <c r="D464" s="44" t="s">
        <v>50</v>
      </c>
      <c r="E464" s="44">
        <v>27707</v>
      </c>
      <c r="F464" s="44" t="s">
        <v>85</v>
      </c>
      <c r="G464" s="44" t="s">
        <v>1188</v>
      </c>
      <c r="I464" s="44" t="s">
        <v>126</v>
      </c>
      <c r="J464" s="44" t="s">
        <v>353</v>
      </c>
      <c r="R464" s="44">
        <v>45553.99423611111</v>
      </c>
      <c r="S464" s="44">
        <v>45553</v>
      </c>
      <c r="T464" s="44">
        <v>45553.99490740741</v>
      </c>
      <c r="U464" s="44" t="s">
        <v>168</v>
      </c>
      <c r="V464" s="44" t="s">
        <v>354</v>
      </c>
      <c r="W464" s="44" t="s">
        <v>323</v>
      </c>
      <c r="X464" s="44" t="s">
        <v>118</v>
      </c>
      <c r="Y464" s="44">
        <v>0</v>
      </c>
    </row>
    <row r="465" spans="1:25" x14ac:dyDescent="0.25">
      <c r="A465" s="44">
        <v>44581</v>
      </c>
      <c r="B465" s="44" t="s">
        <v>1189</v>
      </c>
      <c r="C465" s="44" t="s">
        <v>17</v>
      </c>
      <c r="D465" s="44" t="s">
        <v>183</v>
      </c>
      <c r="E465" s="44">
        <v>41879</v>
      </c>
      <c r="F465" s="44" t="s">
        <v>85</v>
      </c>
      <c r="G465" s="44" t="s">
        <v>1190</v>
      </c>
      <c r="I465" s="44" t="s">
        <v>126</v>
      </c>
      <c r="J465" s="44" t="s">
        <v>353</v>
      </c>
      <c r="R465" s="44">
        <v>45553.996574074074</v>
      </c>
      <c r="S465" s="44">
        <v>45553</v>
      </c>
      <c r="T465" s="44">
        <v>45553.997476851851</v>
      </c>
      <c r="U465" s="44" t="s">
        <v>168</v>
      </c>
      <c r="V465" s="44" t="s">
        <v>333</v>
      </c>
      <c r="W465" s="44" t="s">
        <v>323</v>
      </c>
      <c r="X465" s="44" t="s">
        <v>121</v>
      </c>
      <c r="Y465" s="44">
        <v>0</v>
      </c>
    </row>
    <row r="466" spans="1:25" x14ac:dyDescent="0.25">
      <c r="A466" s="44">
        <v>44582</v>
      </c>
      <c r="B466" s="44" t="s">
        <v>1189</v>
      </c>
      <c r="C466" s="44" t="s">
        <v>17</v>
      </c>
      <c r="D466" s="44" t="s">
        <v>1191</v>
      </c>
      <c r="E466" s="44">
        <v>41266</v>
      </c>
      <c r="F466" s="44" t="s">
        <v>86</v>
      </c>
      <c r="G466" s="44" t="s">
        <v>1192</v>
      </c>
      <c r="I466" s="44" t="s">
        <v>126</v>
      </c>
      <c r="J466" s="44" t="s">
        <v>353</v>
      </c>
      <c r="R466" s="44">
        <v>45553.998425925929</v>
      </c>
      <c r="S466" s="44">
        <v>45553</v>
      </c>
      <c r="T466" s="44">
        <v>45553.999560185184</v>
      </c>
      <c r="U466" s="44" t="s">
        <v>168</v>
      </c>
      <c r="V466" s="44" t="s">
        <v>334</v>
      </c>
      <c r="W466" s="44" t="s">
        <v>323</v>
      </c>
      <c r="X466" s="44" t="s">
        <v>121</v>
      </c>
      <c r="Y466" s="44">
        <v>0</v>
      </c>
    </row>
    <row r="467" spans="1:25" x14ac:dyDescent="0.25">
      <c r="A467" s="44">
        <v>44619</v>
      </c>
      <c r="B467" s="44" t="s">
        <v>218</v>
      </c>
      <c r="C467" s="44" t="s">
        <v>1193</v>
      </c>
      <c r="D467" s="44" t="s">
        <v>463</v>
      </c>
      <c r="E467" s="44">
        <v>29775</v>
      </c>
      <c r="F467" s="44" t="s">
        <v>85</v>
      </c>
      <c r="G467" s="44" t="s">
        <v>1194</v>
      </c>
      <c r="I467" s="44" t="s">
        <v>126</v>
      </c>
      <c r="J467" s="44" t="s">
        <v>353</v>
      </c>
      <c r="R467" s="44">
        <v>45554.699340277781</v>
      </c>
      <c r="S467" s="44">
        <v>45554</v>
      </c>
      <c r="T467" s="44">
        <v>45554.699814814812</v>
      </c>
      <c r="U467" s="44" t="s">
        <v>561</v>
      </c>
      <c r="V467" s="44" t="s">
        <v>354</v>
      </c>
      <c r="W467" s="44" t="s">
        <v>323</v>
      </c>
      <c r="X467" s="44" t="s">
        <v>340</v>
      </c>
      <c r="Y467" s="44">
        <v>0</v>
      </c>
    </row>
    <row r="468" spans="1:25" x14ac:dyDescent="0.25">
      <c r="A468" s="44">
        <v>44621</v>
      </c>
      <c r="B468" s="44" t="s">
        <v>1195</v>
      </c>
      <c r="C468" s="44" t="s">
        <v>433</v>
      </c>
      <c r="D468" s="44" t="s">
        <v>50</v>
      </c>
      <c r="E468" s="44">
        <v>19860</v>
      </c>
      <c r="F468" s="44" t="s">
        <v>85</v>
      </c>
      <c r="G468" s="44" t="s">
        <v>1196</v>
      </c>
      <c r="I468" s="44" t="s">
        <v>126</v>
      </c>
      <c r="J468" s="44" t="s">
        <v>353</v>
      </c>
      <c r="R468" s="44">
        <v>45554.73296296296</v>
      </c>
      <c r="S468" s="44">
        <v>45554</v>
      </c>
      <c r="T468" s="44">
        <v>45554.733483796299</v>
      </c>
      <c r="U468" s="44" t="s">
        <v>561</v>
      </c>
      <c r="V468" s="44" t="s">
        <v>354</v>
      </c>
      <c r="W468" s="44" t="s">
        <v>323</v>
      </c>
      <c r="X468" s="44" t="s">
        <v>340</v>
      </c>
      <c r="Y468" s="44">
        <v>0</v>
      </c>
    </row>
    <row r="469" spans="1:25" x14ac:dyDescent="0.25">
      <c r="A469" s="44">
        <v>44632</v>
      </c>
      <c r="B469" s="44" t="s">
        <v>11</v>
      </c>
      <c r="C469" s="44" t="s">
        <v>64</v>
      </c>
      <c r="D469" s="44" t="s">
        <v>50</v>
      </c>
      <c r="E469" s="44">
        <v>35007</v>
      </c>
      <c r="F469" s="44" t="s">
        <v>85</v>
      </c>
      <c r="G469" s="44" t="s">
        <v>1197</v>
      </c>
      <c r="I469" s="44" t="s">
        <v>126</v>
      </c>
      <c r="J469" s="44" t="s">
        <v>353</v>
      </c>
      <c r="R469" s="44">
        <v>45555.346331018518</v>
      </c>
      <c r="S469" s="44">
        <v>45555</v>
      </c>
      <c r="T469" s="44">
        <v>45555.602650462963</v>
      </c>
      <c r="U469" s="44" t="s">
        <v>665</v>
      </c>
      <c r="V469" s="44" t="s">
        <v>337</v>
      </c>
      <c r="W469" s="44" t="s">
        <v>323</v>
      </c>
      <c r="X469" s="44" t="s">
        <v>121</v>
      </c>
      <c r="Y469" s="44">
        <v>0</v>
      </c>
    </row>
    <row r="470" spans="1:25" x14ac:dyDescent="0.25">
      <c r="A470" s="44">
        <v>44657</v>
      </c>
      <c r="B470" s="44" t="s">
        <v>693</v>
      </c>
      <c r="D470" s="44" t="s">
        <v>1198</v>
      </c>
      <c r="E470" s="44">
        <v>38700</v>
      </c>
      <c r="F470" s="44" t="s">
        <v>85</v>
      </c>
      <c r="H470" s="44" t="s">
        <v>1199</v>
      </c>
      <c r="I470" s="44" t="s">
        <v>1200</v>
      </c>
      <c r="J470" s="44" t="s">
        <v>356</v>
      </c>
      <c r="R470" s="44">
        <v>45555.795162037037</v>
      </c>
      <c r="S470" s="44">
        <v>45555</v>
      </c>
      <c r="T470" s="44">
        <v>45555.795335648145</v>
      </c>
      <c r="U470" s="44" t="s">
        <v>140</v>
      </c>
      <c r="V470" s="44" t="s">
        <v>388</v>
      </c>
      <c r="W470" s="44" t="s">
        <v>323</v>
      </c>
      <c r="X470" s="44" t="s">
        <v>118</v>
      </c>
      <c r="Y470" s="44">
        <v>0</v>
      </c>
    </row>
    <row r="471" spans="1:25" x14ac:dyDescent="0.25">
      <c r="A471" s="44">
        <v>44658</v>
      </c>
      <c r="B471" s="44" t="s">
        <v>902</v>
      </c>
      <c r="C471" s="44" t="s">
        <v>979</v>
      </c>
      <c r="D471" s="44" t="s">
        <v>49</v>
      </c>
      <c r="E471" s="44">
        <v>30198</v>
      </c>
      <c r="F471" s="44" t="s">
        <v>85</v>
      </c>
      <c r="G471" s="44" t="s">
        <v>1201</v>
      </c>
      <c r="I471" s="44" t="s">
        <v>126</v>
      </c>
      <c r="J471" s="44" t="s">
        <v>353</v>
      </c>
      <c r="R471" s="44">
        <v>45555.809270833335</v>
      </c>
      <c r="S471" s="44">
        <v>45555</v>
      </c>
      <c r="T471" s="44">
        <v>45555.810243055559</v>
      </c>
      <c r="U471" s="44" t="s">
        <v>200</v>
      </c>
      <c r="V471" s="44" t="s">
        <v>354</v>
      </c>
      <c r="W471" s="44" t="s">
        <v>323</v>
      </c>
      <c r="X471" s="44" t="s">
        <v>340</v>
      </c>
      <c r="Y471" s="44">
        <v>0</v>
      </c>
    </row>
    <row r="472" spans="1:25" x14ac:dyDescent="0.25">
      <c r="A472" s="44">
        <v>44659</v>
      </c>
      <c r="B472" s="44" t="s">
        <v>1202</v>
      </c>
      <c r="D472" s="44" t="s">
        <v>783</v>
      </c>
      <c r="E472" s="44">
        <v>38120</v>
      </c>
      <c r="F472" s="44" t="s">
        <v>85</v>
      </c>
      <c r="H472" s="44">
        <v>48064693</v>
      </c>
      <c r="I472" s="44" t="s">
        <v>1203</v>
      </c>
      <c r="J472" s="44" t="s">
        <v>356</v>
      </c>
      <c r="R472" s="44">
        <v>45555.810532407406</v>
      </c>
      <c r="S472" s="44">
        <v>45555</v>
      </c>
      <c r="T472" s="44">
        <v>45555.811863425923</v>
      </c>
      <c r="U472" s="44" t="s">
        <v>140</v>
      </c>
      <c r="V472" s="44" t="s">
        <v>388</v>
      </c>
      <c r="W472" s="44" t="s">
        <v>323</v>
      </c>
      <c r="X472" s="44" t="s">
        <v>118</v>
      </c>
      <c r="Y472" s="44">
        <v>0</v>
      </c>
    </row>
    <row r="473" spans="1:25" x14ac:dyDescent="0.25">
      <c r="A473" s="44">
        <v>44660</v>
      </c>
      <c r="B473" s="44" t="s">
        <v>1204</v>
      </c>
      <c r="C473" s="44" t="s">
        <v>96</v>
      </c>
      <c r="D473" s="44" t="s">
        <v>486</v>
      </c>
      <c r="E473" s="44">
        <v>40305</v>
      </c>
      <c r="F473" s="44" t="s">
        <v>85</v>
      </c>
      <c r="G473" s="44" t="s">
        <v>1205</v>
      </c>
      <c r="I473" s="44" t="s">
        <v>126</v>
      </c>
      <c r="J473" s="44" t="s">
        <v>353</v>
      </c>
      <c r="R473" s="44">
        <v>45555.811273148145</v>
      </c>
      <c r="S473" s="44">
        <v>45555</v>
      </c>
      <c r="T473" s="44">
        <v>45555.81212962963</v>
      </c>
      <c r="U473" s="44" t="s">
        <v>200</v>
      </c>
      <c r="V473" s="44" t="s">
        <v>335</v>
      </c>
      <c r="W473" s="44" t="s">
        <v>323</v>
      </c>
      <c r="X473" s="44" t="s">
        <v>340</v>
      </c>
      <c r="Y473" s="44">
        <v>0</v>
      </c>
    </row>
    <row r="474" spans="1:25" x14ac:dyDescent="0.25">
      <c r="A474" s="44">
        <v>44661</v>
      </c>
      <c r="B474" s="44" t="s">
        <v>868</v>
      </c>
      <c r="C474" s="44" t="s">
        <v>244</v>
      </c>
      <c r="D474" s="44" t="s">
        <v>583</v>
      </c>
      <c r="E474" s="44">
        <v>37942</v>
      </c>
      <c r="F474" s="44" t="s">
        <v>86</v>
      </c>
      <c r="G474" s="44" t="s">
        <v>1206</v>
      </c>
      <c r="I474" s="44" t="s">
        <v>126</v>
      </c>
      <c r="J474" s="44" t="s">
        <v>353</v>
      </c>
      <c r="R474" s="44">
        <v>45555.812800925924</v>
      </c>
      <c r="S474" s="44">
        <v>45555</v>
      </c>
      <c r="T474" s="44">
        <v>45555.813344907408</v>
      </c>
      <c r="U474" s="44" t="s">
        <v>200</v>
      </c>
      <c r="V474" s="44" t="s">
        <v>337</v>
      </c>
      <c r="W474" s="44" t="s">
        <v>323</v>
      </c>
      <c r="X474" s="44" t="s">
        <v>340</v>
      </c>
      <c r="Y474" s="44">
        <v>0</v>
      </c>
    </row>
    <row r="475" spans="1:25" x14ac:dyDescent="0.25">
      <c r="A475" s="44">
        <v>44662</v>
      </c>
      <c r="B475" s="44" t="s">
        <v>1207</v>
      </c>
      <c r="C475" s="44" t="s">
        <v>918</v>
      </c>
      <c r="D475" s="44" t="s">
        <v>53</v>
      </c>
      <c r="E475" s="44">
        <v>41188</v>
      </c>
      <c r="F475" s="44" t="s">
        <v>85</v>
      </c>
      <c r="G475" s="44" t="s">
        <v>1208</v>
      </c>
      <c r="I475" s="44" t="s">
        <v>126</v>
      </c>
      <c r="J475" s="44" t="s">
        <v>353</v>
      </c>
      <c r="R475" s="44">
        <v>45555.814062500001</v>
      </c>
      <c r="S475" s="44">
        <v>45555</v>
      </c>
      <c r="T475" s="44">
        <v>45555.814768518518</v>
      </c>
      <c r="U475" s="44" t="s">
        <v>200</v>
      </c>
      <c r="V475" s="44" t="s">
        <v>334</v>
      </c>
      <c r="W475" s="44" t="s">
        <v>323</v>
      </c>
      <c r="X475" s="44" t="s">
        <v>340</v>
      </c>
      <c r="Y475" s="44">
        <v>0</v>
      </c>
    </row>
    <row r="476" spans="1:25" x14ac:dyDescent="0.25">
      <c r="A476" s="44">
        <v>44663</v>
      </c>
      <c r="B476" s="44" t="s">
        <v>868</v>
      </c>
      <c r="C476" s="44" t="s">
        <v>1014</v>
      </c>
      <c r="D476" s="44" t="s">
        <v>109</v>
      </c>
      <c r="E476" s="44">
        <v>40177</v>
      </c>
      <c r="F476" s="44" t="s">
        <v>85</v>
      </c>
      <c r="G476" s="44" t="s">
        <v>1209</v>
      </c>
      <c r="I476" s="44" t="s">
        <v>126</v>
      </c>
      <c r="J476" s="44" t="s">
        <v>353</v>
      </c>
      <c r="R476" s="44">
        <v>45555.817962962959</v>
      </c>
      <c r="S476" s="44">
        <v>45555</v>
      </c>
      <c r="T476" s="44">
        <v>45555.818414351852</v>
      </c>
      <c r="U476" s="44" t="s">
        <v>200</v>
      </c>
      <c r="V476" s="44" t="s">
        <v>697</v>
      </c>
      <c r="W476" s="44" t="s">
        <v>323</v>
      </c>
      <c r="X476" s="44" t="s">
        <v>340</v>
      </c>
      <c r="Y476" s="44">
        <v>0</v>
      </c>
    </row>
    <row r="477" spans="1:25" x14ac:dyDescent="0.25">
      <c r="A477" s="44">
        <v>44664</v>
      </c>
      <c r="B477" s="44" t="s">
        <v>1210</v>
      </c>
      <c r="C477" s="44" t="s">
        <v>1211</v>
      </c>
      <c r="D477" s="44" t="s">
        <v>215</v>
      </c>
      <c r="E477" s="44">
        <v>42048</v>
      </c>
      <c r="F477" s="44" t="s">
        <v>85</v>
      </c>
      <c r="G477" s="44" t="s">
        <v>1212</v>
      </c>
      <c r="I477" s="44" t="s">
        <v>126</v>
      </c>
      <c r="J477" s="44" t="s">
        <v>353</v>
      </c>
      <c r="R477" s="44">
        <v>45555.821192129632</v>
      </c>
      <c r="S477" s="44">
        <v>45555</v>
      </c>
      <c r="T477" s="44">
        <v>45555.82236111111</v>
      </c>
      <c r="U477" s="44" t="s">
        <v>200</v>
      </c>
      <c r="V477" s="44" t="s">
        <v>333</v>
      </c>
      <c r="W477" s="44" t="s">
        <v>323</v>
      </c>
      <c r="X477" s="44" t="s">
        <v>340</v>
      </c>
      <c r="Y477" s="44">
        <v>0</v>
      </c>
    </row>
    <row r="478" spans="1:25" x14ac:dyDescent="0.25">
      <c r="A478" s="44">
        <v>44665</v>
      </c>
      <c r="B478" s="44" t="s">
        <v>1213</v>
      </c>
      <c r="C478" s="44" t="s">
        <v>267</v>
      </c>
      <c r="D478" s="44" t="s">
        <v>47</v>
      </c>
      <c r="E478" s="44">
        <v>39528</v>
      </c>
      <c r="F478" s="44" t="s">
        <v>85</v>
      </c>
      <c r="G478" s="44" t="s">
        <v>1214</v>
      </c>
      <c r="I478" s="44" t="s">
        <v>126</v>
      </c>
      <c r="J478" s="44" t="s">
        <v>353</v>
      </c>
      <c r="R478" s="44">
        <v>45555.823206018518</v>
      </c>
      <c r="S478" s="44">
        <v>45555</v>
      </c>
      <c r="T478" s="44">
        <v>45555.823888888888</v>
      </c>
      <c r="U478" s="44" t="s">
        <v>200</v>
      </c>
      <c r="V478" s="44" t="s">
        <v>697</v>
      </c>
      <c r="W478" s="44" t="s">
        <v>323</v>
      </c>
      <c r="X478" s="44" t="s">
        <v>340</v>
      </c>
      <c r="Y478" s="44">
        <v>0</v>
      </c>
    </row>
    <row r="479" spans="1:25" x14ac:dyDescent="0.25">
      <c r="A479" s="44">
        <v>44666</v>
      </c>
      <c r="B479" s="44" t="s">
        <v>1215</v>
      </c>
      <c r="C479" s="44" t="s">
        <v>54</v>
      </c>
      <c r="D479" s="44" t="s">
        <v>1216</v>
      </c>
      <c r="E479" s="44">
        <v>27975</v>
      </c>
      <c r="F479" s="44" t="s">
        <v>85</v>
      </c>
      <c r="G479" s="44" t="s">
        <v>1217</v>
      </c>
      <c r="I479" s="44" t="s">
        <v>126</v>
      </c>
      <c r="J479" s="44" t="s">
        <v>353</v>
      </c>
      <c r="R479" s="44">
        <v>45555.824560185189</v>
      </c>
      <c r="S479" s="44">
        <v>45555</v>
      </c>
      <c r="T479" s="44">
        <v>45555.82508101852</v>
      </c>
      <c r="U479" s="44" t="s">
        <v>200</v>
      </c>
      <c r="V479" s="44" t="s">
        <v>354</v>
      </c>
      <c r="W479" s="44" t="s">
        <v>323</v>
      </c>
      <c r="X479" s="44" t="s">
        <v>340</v>
      </c>
      <c r="Y479" s="44">
        <v>0</v>
      </c>
    </row>
    <row r="480" spans="1:25" x14ac:dyDescent="0.25">
      <c r="A480" s="44">
        <v>44667</v>
      </c>
      <c r="B480" s="44" t="s">
        <v>27</v>
      </c>
      <c r="C480" s="44" t="s">
        <v>1218</v>
      </c>
      <c r="D480" s="44" t="s">
        <v>504</v>
      </c>
      <c r="E480" s="44">
        <v>39169</v>
      </c>
      <c r="F480" s="44" t="s">
        <v>85</v>
      </c>
      <c r="G480" s="44" t="s">
        <v>1219</v>
      </c>
      <c r="I480" s="44" t="s">
        <v>126</v>
      </c>
      <c r="J480" s="44" t="s">
        <v>353</v>
      </c>
      <c r="R480" s="44">
        <v>45555.829108796293</v>
      </c>
      <c r="S480" s="44">
        <v>45555</v>
      </c>
      <c r="T480" s="44">
        <v>45555.829594907409</v>
      </c>
      <c r="U480" s="44" t="s">
        <v>200</v>
      </c>
      <c r="V480" s="44" t="s">
        <v>336</v>
      </c>
      <c r="W480" s="44" t="s">
        <v>323</v>
      </c>
      <c r="X480" s="44" t="s">
        <v>340</v>
      </c>
      <c r="Y480" s="44">
        <v>0</v>
      </c>
    </row>
    <row r="481" spans="1:25" x14ac:dyDescent="0.25">
      <c r="A481" s="44">
        <v>44668</v>
      </c>
      <c r="B481" s="44" t="s">
        <v>1220</v>
      </c>
      <c r="C481" s="44" t="s">
        <v>479</v>
      </c>
      <c r="D481" s="44" t="s">
        <v>62</v>
      </c>
      <c r="E481" s="44">
        <v>22259</v>
      </c>
      <c r="F481" s="44" t="s">
        <v>85</v>
      </c>
      <c r="G481" s="44" t="s">
        <v>1221</v>
      </c>
      <c r="I481" s="44" t="s">
        <v>126</v>
      </c>
      <c r="J481" s="44" t="s">
        <v>353</v>
      </c>
      <c r="R481" s="44">
        <v>45555.830208333333</v>
      </c>
      <c r="S481" s="44">
        <v>45555</v>
      </c>
      <c r="T481" s="44">
        <v>45555.830625000002</v>
      </c>
      <c r="U481" s="44" t="s">
        <v>200</v>
      </c>
      <c r="V481" s="44" t="s">
        <v>354</v>
      </c>
      <c r="W481" s="44" t="s">
        <v>323</v>
      </c>
      <c r="X481" s="44" t="s">
        <v>340</v>
      </c>
      <c r="Y481" s="44">
        <v>0</v>
      </c>
    </row>
    <row r="482" spans="1:25" x14ac:dyDescent="0.25">
      <c r="A482" s="44">
        <v>44669</v>
      </c>
      <c r="B482" s="44" t="s">
        <v>1222</v>
      </c>
      <c r="D482" s="44" t="s">
        <v>1223</v>
      </c>
      <c r="E482" s="44">
        <v>28782</v>
      </c>
      <c r="F482" s="44" t="s">
        <v>85</v>
      </c>
      <c r="H482" s="44" t="s">
        <v>1224</v>
      </c>
      <c r="I482" s="44" t="s">
        <v>951</v>
      </c>
      <c r="J482" s="44" t="s">
        <v>87</v>
      </c>
      <c r="R482" s="44">
        <v>45555.832476851851</v>
      </c>
      <c r="S482" s="44">
        <v>45555</v>
      </c>
      <c r="T482" s="44">
        <v>45555.832939814813</v>
      </c>
      <c r="U482" s="44" t="s">
        <v>200</v>
      </c>
      <c r="V482" s="44" t="s">
        <v>354</v>
      </c>
      <c r="W482" s="44" t="s">
        <v>323</v>
      </c>
      <c r="X482" s="44" t="s">
        <v>340</v>
      </c>
      <c r="Y482" s="44">
        <v>0</v>
      </c>
    </row>
    <row r="483" spans="1:25" x14ac:dyDescent="0.25">
      <c r="A483" s="44">
        <v>44670</v>
      </c>
      <c r="B483" s="44" t="s">
        <v>978</v>
      </c>
      <c r="C483" s="44" t="s">
        <v>868</v>
      </c>
      <c r="D483" s="44" t="s">
        <v>1225</v>
      </c>
      <c r="E483" s="44">
        <v>22798</v>
      </c>
      <c r="F483" s="44" t="s">
        <v>85</v>
      </c>
      <c r="G483" s="44" t="s">
        <v>1226</v>
      </c>
      <c r="I483" s="44" t="s">
        <v>126</v>
      </c>
      <c r="J483" s="44" t="s">
        <v>353</v>
      </c>
      <c r="R483" s="44">
        <v>45555.833518518521</v>
      </c>
      <c r="S483" s="44">
        <v>45555</v>
      </c>
      <c r="T483" s="44">
        <v>45555.833912037036</v>
      </c>
      <c r="U483" s="44" t="s">
        <v>200</v>
      </c>
      <c r="V483" s="44" t="s">
        <v>354</v>
      </c>
      <c r="W483" s="44" t="s">
        <v>323</v>
      </c>
      <c r="X483" s="44" t="s">
        <v>340</v>
      </c>
      <c r="Y483" s="44">
        <v>0</v>
      </c>
    </row>
    <row r="484" spans="1:25" x14ac:dyDescent="0.25">
      <c r="A484" s="44">
        <v>44671</v>
      </c>
      <c r="B484" s="44" t="s">
        <v>22</v>
      </c>
      <c r="C484" s="44" t="s">
        <v>1227</v>
      </c>
      <c r="D484" s="44" t="s">
        <v>50</v>
      </c>
      <c r="E484" s="44">
        <v>40329</v>
      </c>
      <c r="F484" s="44" t="s">
        <v>85</v>
      </c>
      <c r="G484" s="44" t="s">
        <v>1228</v>
      </c>
      <c r="I484" s="44" t="s">
        <v>126</v>
      </c>
      <c r="J484" s="44" t="s">
        <v>353</v>
      </c>
      <c r="R484" s="44">
        <v>45555.836076388892</v>
      </c>
      <c r="S484" s="44">
        <v>45555</v>
      </c>
      <c r="T484" s="44">
        <v>45555.836446759262</v>
      </c>
      <c r="U484" s="44" t="s">
        <v>200</v>
      </c>
      <c r="V484" s="44" t="s">
        <v>335</v>
      </c>
      <c r="W484" s="44" t="s">
        <v>323</v>
      </c>
      <c r="X484" s="44" t="s">
        <v>340</v>
      </c>
      <c r="Y484" s="44">
        <v>0</v>
      </c>
    </row>
    <row r="485" spans="1:25" x14ac:dyDescent="0.25">
      <c r="A485" s="44">
        <v>44672</v>
      </c>
      <c r="B485" s="44" t="s">
        <v>170</v>
      </c>
      <c r="C485" s="44" t="s">
        <v>42</v>
      </c>
      <c r="D485" s="44" t="s">
        <v>1229</v>
      </c>
      <c r="E485" s="44">
        <v>33668</v>
      </c>
      <c r="F485" s="44" t="s">
        <v>85</v>
      </c>
      <c r="G485" s="44" t="s">
        <v>1230</v>
      </c>
      <c r="I485" s="44" t="s">
        <v>126</v>
      </c>
      <c r="J485" s="44" t="s">
        <v>353</v>
      </c>
      <c r="R485" s="44">
        <v>45555.837719907409</v>
      </c>
      <c r="S485" s="44">
        <v>45555</v>
      </c>
      <c r="T485" s="44">
        <v>45555.839432870373</v>
      </c>
      <c r="U485" s="44" t="s">
        <v>200</v>
      </c>
      <c r="V485" s="44" t="s">
        <v>337</v>
      </c>
      <c r="W485" s="44" t="s">
        <v>323</v>
      </c>
      <c r="X485" s="44" t="s">
        <v>340</v>
      </c>
      <c r="Y485" s="44">
        <v>0</v>
      </c>
    </row>
    <row r="486" spans="1:25" x14ac:dyDescent="0.25">
      <c r="A486" s="44">
        <v>44673</v>
      </c>
      <c r="B486" s="44" t="s">
        <v>480</v>
      </c>
      <c r="C486" s="44" t="s">
        <v>868</v>
      </c>
      <c r="D486" s="44" t="s">
        <v>296</v>
      </c>
      <c r="E486" s="44">
        <v>22846</v>
      </c>
      <c r="F486" s="44" t="s">
        <v>85</v>
      </c>
      <c r="G486" s="44" t="s">
        <v>1231</v>
      </c>
      <c r="I486" s="44" t="s">
        <v>126</v>
      </c>
      <c r="J486" s="44" t="s">
        <v>353</v>
      </c>
      <c r="R486" s="44">
        <v>45555.840613425928</v>
      </c>
      <c r="S486" s="44">
        <v>45555</v>
      </c>
      <c r="T486" s="44">
        <v>45555.841990740744</v>
      </c>
      <c r="U486" s="44" t="s">
        <v>200</v>
      </c>
      <c r="V486" s="44" t="s">
        <v>354</v>
      </c>
      <c r="W486" s="44" t="s">
        <v>323</v>
      </c>
      <c r="X486" s="44" t="s">
        <v>340</v>
      </c>
      <c r="Y486" s="44">
        <v>0</v>
      </c>
    </row>
    <row r="487" spans="1:25" x14ac:dyDescent="0.25">
      <c r="A487" s="44">
        <v>44674</v>
      </c>
      <c r="B487" s="44" t="s">
        <v>1232</v>
      </c>
      <c r="C487" s="44" t="s">
        <v>1233</v>
      </c>
      <c r="D487" s="44" t="s">
        <v>68</v>
      </c>
      <c r="E487" s="44">
        <v>27608</v>
      </c>
      <c r="F487" s="44" t="s">
        <v>85</v>
      </c>
      <c r="G487" s="44" t="s">
        <v>1234</v>
      </c>
      <c r="I487" s="44" t="s">
        <v>126</v>
      </c>
      <c r="J487" s="44" t="s">
        <v>353</v>
      </c>
      <c r="R487" s="44">
        <v>45555.843206018515</v>
      </c>
      <c r="S487" s="44">
        <v>45555</v>
      </c>
      <c r="T487" s="44">
        <v>45555.8437037037</v>
      </c>
      <c r="U487" s="44" t="s">
        <v>200</v>
      </c>
      <c r="V487" s="44" t="s">
        <v>354</v>
      </c>
      <c r="W487" s="44" t="s">
        <v>323</v>
      </c>
      <c r="X487" s="44" t="s">
        <v>340</v>
      </c>
      <c r="Y487" s="44">
        <v>0</v>
      </c>
    </row>
    <row r="488" spans="1:25" x14ac:dyDescent="0.25">
      <c r="A488" s="44">
        <v>44675</v>
      </c>
      <c r="B488" s="44" t="s">
        <v>111</v>
      </c>
      <c r="C488" s="44" t="s">
        <v>111</v>
      </c>
      <c r="D488" s="44" t="s">
        <v>68</v>
      </c>
      <c r="E488" s="44">
        <v>26261</v>
      </c>
      <c r="F488" s="44" t="s">
        <v>85</v>
      </c>
      <c r="G488" s="44" t="s">
        <v>1235</v>
      </c>
      <c r="I488" s="44" t="s">
        <v>126</v>
      </c>
      <c r="J488" s="44" t="s">
        <v>353</v>
      </c>
      <c r="R488" s="44">
        <v>45555.844224537039</v>
      </c>
      <c r="S488" s="44">
        <v>45555</v>
      </c>
      <c r="T488" s="44">
        <v>45555.844594907408</v>
      </c>
      <c r="U488" s="44" t="s">
        <v>200</v>
      </c>
      <c r="V488" s="44" t="s">
        <v>354</v>
      </c>
      <c r="W488" s="44" t="s">
        <v>323</v>
      </c>
      <c r="X488" s="44" t="s">
        <v>340</v>
      </c>
      <c r="Y488" s="44">
        <v>0</v>
      </c>
    </row>
    <row r="489" spans="1:25" x14ac:dyDescent="0.25">
      <c r="A489" s="44">
        <v>44676</v>
      </c>
      <c r="B489" s="44" t="s">
        <v>1236</v>
      </c>
      <c r="C489" s="44" t="s">
        <v>1237</v>
      </c>
      <c r="D489" s="44" t="s">
        <v>1238</v>
      </c>
      <c r="E489" s="44">
        <v>39721</v>
      </c>
      <c r="F489" s="44" t="s">
        <v>85</v>
      </c>
      <c r="H489" s="44" t="s">
        <v>1239</v>
      </c>
      <c r="I489" s="44" t="s">
        <v>139</v>
      </c>
      <c r="J489" s="44" t="s">
        <v>87</v>
      </c>
      <c r="R489" s="44">
        <v>45555.846400462964</v>
      </c>
      <c r="S489" s="44">
        <v>45555</v>
      </c>
      <c r="T489" s="44">
        <v>45555.846828703703</v>
      </c>
      <c r="U489" s="44" t="s">
        <v>200</v>
      </c>
      <c r="V489" s="44" t="s">
        <v>697</v>
      </c>
      <c r="W489" s="44" t="s">
        <v>323</v>
      </c>
      <c r="X489" s="44" t="s">
        <v>340</v>
      </c>
      <c r="Y489" s="44">
        <v>0</v>
      </c>
    </row>
    <row r="490" spans="1:25" x14ac:dyDescent="0.25">
      <c r="A490" s="44">
        <v>44677</v>
      </c>
      <c r="B490" s="44" t="s">
        <v>1240</v>
      </c>
      <c r="C490" s="44" t="s">
        <v>1241</v>
      </c>
      <c r="D490" s="44" t="s">
        <v>146</v>
      </c>
      <c r="E490" s="44">
        <v>41062</v>
      </c>
      <c r="F490" s="44" t="s">
        <v>85</v>
      </c>
      <c r="G490" s="44" t="s">
        <v>1242</v>
      </c>
      <c r="I490" s="44" t="s">
        <v>126</v>
      </c>
      <c r="J490" s="44" t="s">
        <v>353</v>
      </c>
      <c r="R490" s="44">
        <v>45555.847534722219</v>
      </c>
      <c r="S490" s="44">
        <v>45555</v>
      </c>
      <c r="T490" s="44">
        <v>45555.848692129628</v>
      </c>
      <c r="U490" s="44" t="s">
        <v>200</v>
      </c>
      <c r="V490" s="44" t="s">
        <v>334</v>
      </c>
      <c r="W490" s="44" t="s">
        <v>323</v>
      </c>
      <c r="X490" s="44" t="s">
        <v>340</v>
      </c>
      <c r="Y490" s="44">
        <v>0</v>
      </c>
    </row>
    <row r="491" spans="1:25" x14ac:dyDescent="0.25">
      <c r="A491" s="44">
        <v>44687</v>
      </c>
      <c r="B491" s="44" t="s">
        <v>42</v>
      </c>
      <c r="C491" s="44" t="s">
        <v>52</v>
      </c>
      <c r="D491" s="44" t="s">
        <v>152</v>
      </c>
      <c r="E491" s="44">
        <v>41751</v>
      </c>
      <c r="F491" s="44" t="s">
        <v>85</v>
      </c>
      <c r="G491" s="44" t="s">
        <v>1243</v>
      </c>
      <c r="I491" s="44" t="s">
        <v>126</v>
      </c>
      <c r="J491" s="44" t="s">
        <v>353</v>
      </c>
      <c r="R491" s="44">
        <v>45556.522523148145</v>
      </c>
      <c r="S491" s="44">
        <v>45556</v>
      </c>
      <c r="T491" s="44">
        <v>45568.366666666669</v>
      </c>
      <c r="U491" s="44" t="s">
        <v>140</v>
      </c>
      <c r="V491" s="44" t="s">
        <v>333</v>
      </c>
      <c r="W491" s="44" t="s">
        <v>323</v>
      </c>
      <c r="X491" s="44" t="s">
        <v>340</v>
      </c>
      <c r="Y491" s="44">
        <v>0</v>
      </c>
    </row>
    <row r="492" spans="1:25" x14ac:dyDescent="0.25">
      <c r="A492" s="44">
        <v>44688</v>
      </c>
      <c r="B492" s="44" t="s">
        <v>42</v>
      </c>
      <c r="C492" s="44" t="s">
        <v>52</v>
      </c>
      <c r="D492" s="44" t="s">
        <v>71</v>
      </c>
      <c r="E492" s="44">
        <v>41657</v>
      </c>
      <c r="F492" s="44" t="s">
        <v>85</v>
      </c>
      <c r="G492" s="44" t="s">
        <v>1244</v>
      </c>
      <c r="I492" s="44" t="s">
        <v>126</v>
      </c>
      <c r="J492" s="44" t="s">
        <v>353</v>
      </c>
      <c r="R492" s="44">
        <v>45556.524247685185</v>
      </c>
      <c r="S492" s="44">
        <v>45556</v>
      </c>
      <c r="T492" s="44">
        <v>45568.3669212963</v>
      </c>
      <c r="U492" s="44" t="s">
        <v>140</v>
      </c>
      <c r="V492" s="44" t="s">
        <v>333</v>
      </c>
      <c r="W492" s="44" t="s">
        <v>323</v>
      </c>
      <c r="X492" s="44" t="s">
        <v>340</v>
      </c>
      <c r="Y492" s="44">
        <v>0</v>
      </c>
    </row>
    <row r="493" spans="1:25" x14ac:dyDescent="0.25">
      <c r="A493" s="44">
        <v>44689</v>
      </c>
      <c r="B493" s="44" t="s">
        <v>10</v>
      </c>
      <c r="C493" s="44" t="s">
        <v>18</v>
      </c>
      <c r="D493" s="44" t="s">
        <v>9</v>
      </c>
      <c r="E493" s="44">
        <v>41531</v>
      </c>
      <c r="F493" s="44" t="s">
        <v>85</v>
      </c>
      <c r="G493" s="44" t="s">
        <v>1245</v>
      </c>
      <c r="I493" s="44" t="s">
        <v>126</v>
      </c>
      <c r="J493" s="44" t="s">
        <v>353</v>
      </c>
      <c r="R493" s="44">
        <v>45556.525011574071</v>
      </c>
      <c r="S493" s="44">
        <v>45556</v>
      </c>
      <c r="T493" s="44">
        <v>45566.527708333335</v>
      </c>
      <c r="U493" s="44" t="s">
        <v>140</v>
      </c>
      <c r="V493" s="44" t="s">
        <v>334</v>
      </c>
      <c r="W493" s="44" t="s">
        <v>323</v>
      </c>
      <c r="X493" s="44" t="s">
        <v>340</v>
      </c>
      <c r="Y493" s="44">
        <v>0</v>
      </c>
    </row>
    <row r="494" spans="1:25" x14ac:dyDescent="0.25">
      <c r="A494" s="44">
        <v>44690</v>
      </c>
      <c r="B494" s="44" t="s">
        <v>43</v>
      </c>
      <c r="C494" s="44" t="s">
        <v>965</v>
      </c>
      <c r="D494" s="44" t="s">
        <v>1051</v>
      </c>
      <c r="E494" s="44">
        <v>40563</v>
      </c>
      <c r="F494" s="44" t="s">
        <v>85</v>
      </c>
      <c r="G494" s="44" t="s">
        <v>1246</v>
      </c>
      <c r="I494" s="44" t="s">
        <v>126</v>
      </c>
      <c r="J494" s="44" t="s">
        <v>353</v>
      </c>
      <c r="R494" s="44">
        <v>45556.526342592595</v>
      </c>
      <c r="S494" s="44">
        <v>45556</v>
      </c>
      <c r="T494" s="44">
        <v>45568.367581018516</v>
      </c>
      <c r="U494" s="44" t="s">
        <v>140</v>
      </c>
      <c r="V494" s="44" t="s">
        <v>335</v>
      </c>
      <c r="W494" s="44" t="s">
        <v>323</v>
      </c>
      <c r="X494" s="44" t="s">
        <v>340</v>
      </c>
      <c r="Y494" s="44">
        <v>0</v>
      </c>
    </row>
    <row r="495" spans="1:25" x14ac:dyDescent="0.25">
      <c r="A495" s="44">
        <v>44691</v>
      </c>
      <c r="B495" s="44" t="s">
        <v>10</v>
      </c>
      <c r="C495" s="44" t="s">
        <v>153</v>
      </c>
      <c r="D495" s="44" t="s">
        <v>152</v>
      </c>
      <c r="E495" s="44">
        <v>41333</v>
      </c>
      <c r="F495" s="44" t="s">
        <v>85</v>
      </c>
      <c r="I495" s="44" t="s">
        <v>126</v>
      </c>
      <c r="J495" s="44" t="s">
        <v>353</v>
      </c>
      <c r="R495" s="44">
        <v>45556.52753472222</v>
      </c>
      <c r="S495" s="44">
        <v>45556</v>
      </c>
      <c r="T495" s="44">
        <v>45566.528425925928</v>
      </c>
      <c r="U495" s="44" t="s">
        <v>140</v>
      </c>
      <c r="V495" s="44" t="s">
        <v>334</v>
      </c>
      <c r="W495" s="44" t="s">
        <v>323</v>
      </c>
      <c r="X495" s="44" t="s">
        <v>340</v>
      </c>
      <c r="Y495" s="44">
        <v>0</v>
      </c>
    </row>
    <row r="496" spans="1:25" x14ac:dyDescent="0.25">
      <c r="A496" s="44">
        <v>44692</v>
      </c>
      <c r="B496" s="44" t="s">
        <v>52</v>
      </c>
      <c r="C496" s="44" t="s">
        <v>496</v>
      </c>
      <c r="D496" s="44" t="s">
        <v>1036</v>
      </c>
      <c r="E496" s="44">
        <v>41325</v>
      </c>
      <c r="F496" s="44" t="s">
        <v>85</v>
      </c>
      <c r="G496" s="44" t="s">
        <v>1247</v>
      </c>
      <c r="I496" s="44" t="s">
        <v>126</v>
      </c>
      <c r="J496" s="44" t="s">
        <v>353</v>
      </c>
      <c r="R496" s="44">
        <v>45556.528333333335</v>
      </c>
      <c r="S496" s="44">
        <v>45556</v>
      </c>
      <c r="T496" s="44">
        <v>45568.365023148152</v>
      </c>
      <c r="U496" s="44" t="s">
        <v>140</v>
      </c>
      <c r="V496" s="44" t="s">
        <v>334</v>
      </c>
      <c r="W496" s="44" t="s">
        <v>323</v>
      </c>
      <c r="X496" s="44" t="s">
        <v>340</v>
      </c>
      <c r="Y496" s="44">
        <v>0</v>
      </c>
    </row>
    <row r="497" spans="1:25" x14ac:dyDescent="0.25">
      <c r="A497" s="44">
        <v>44693</v>
      </c>
      <c r="B497" s="44" t="s">
        <v>498</v>
      </c>
      <c r="C497" s="44" t="s">
        <v>1248</v>
      </c>
      <c r="D497" s="44" t="s">
        <v>28</v>
      </c>
      <c r="E497" s="44">
        <v>41553</v>
      </c>
      <c r="F497" s="44" t="s">
        <v>85</v>
      </c>
      <c r="G497" s="44" t="s">
        <v>1249</v>
      </c>
      <c r="I497" s="44" t="s">
        <v>126</v>
      </c>
      <c r="J497" s="44" t="s">
        <v>353</v>
      </c>
      <c r="R497" s="44">
        <v>45556.530891203707</v>
      </c>
      <c r="S497" s="44">
        <v>45556</v>
      </c>
      <c r="T497" s="44">
        <v>45568.369513888887</v>
      </c>
      <c r="U497" s="44" t="s">
        <v>140</v>
      </c>
      <c r="V497" s="44" t="s">
        <v>334</v>
      </c>
      <c r="W497" s="44" t="s">
        <v>323</v>
      </c>
      <c r="X497" s="44" t="s">
        <v>340</v>
      </c>
      <c r="Y497" s="44">
        <v>0</v>
      </c>
    </row>
    <row r="498" spans="1:25" x14ac:dyDescent="0.25">
      <c r="A498" s="44">
        <v>44694</v>
      </c>
      <c r="B498" s="44" t="s">
        <v>1250</v>
      </c>
      <c r="C498" s="44" t="s">
        <v>1251</v>
      </c>
      <c r="D498" s="44" t="s">
        <v>1252</v>
      </c>
      <c r="E498" s="44">
        <v>40766</v>
      </c>
      <c r="F498" s="44" t="s">
        <v>85</v>
      </c>
      <c r="G498" s="44" t="s">
        <v>1253</v>
      </c>
      <c r="I498" s="44" t="s">
        <v>126</v>
      </c>
      <c r="J498" s="44" t="s">
        <v>353</v>
      </c>
      <c r="R498" s="44">
        <v>45556.531539351854</v>
      </c>
      <c r="S498" s="44">
        <v>45556</v>
      </c>
      <c r="T498" s="44">
        <v>45568.365844907406</v>
      </c>
      <c r="U498" s="44" t="s">
        <v>140</v>
      </c>
      <c r="V498" s="44" t="s">
        <v>335</v>
      </c>
      <c r="W498" s="44" t="s">
        <v>323</v>
      </c>
      <c r="X498" s="44" t="s">
        <v>340</v>
      </c>
      <c r="Y498" s="44">
        <v>0</v>
      </c>
    </row>
    <row r="499" spans="1:25" x14ac:dyDescent="0.25">
      <c r="A499" s="44">
        <v>44695</v>
      </c>
      <c r="B499" s="44" t="s">
        <v>1254</v>
      </c>
      <c r="C499" s="44" t="s">
        <v>15</v>
      </c>
      <c r="D499" s="44" t="s">
        <v>504</v>
      </c>
      <c r="E499" s="44">
        <v>41172</v>
      </c>
      <c r="F499" s="44" t="s">
        <v>85</v>
      </c>
      <c r="G499" s="44" t="s">
        <v>1255</v>
      </c>
      <c r="I499" s="44" t="s">
        <v>126</v>
      </c>
      <c r="J499" s="44" t="s">
        <v>353</v>
      </c>
      <c r="R499" s="44">
        <v>45556.539409722223</v>
      </c>
      <c r="S499" s="44">
        <v>45556</v>
      </c>
      <c r="T499" s="44">
        <v>45568.368888888886</v>
      </c>
      <c r="U499" s="44" t="s">
        <v>140</v>
      </c>
      <c r="V499" s="44" t="s">
        <v>334</v>
      </c>
      <c r="W499" s="44" t="s">
        <v>323</v>
      </c>
      <c r="X499" s="44" t="s">
        <v>340</v>
      </c>
      <c r="Y499" s="44">
        <v>0</v>
      </c>
    </row>
    <row r="500" spans="1:25" x14ac:dyDescent="0.25">
      <c r="A500" s="44">
        <v>44696</v>
      </c>
      <c r="B500" s="44" t="s">
        <v>1256</v>
      </c>
      <c r="C500" s="44" t="s">
        <v>1257</v>
      </c>
      <c r="D500" s="44" t="s">
        <v>63</v>
      </c>
      <c r="E500" s="44">
        <v>41191</v>
      </c>
      <c r="F500" s="44" t="s">
        <v>85</v>
      </c>
      <c r="G500" s="44" t="s">
        <v>1258</v>
      </c>
      <c r="I500" s="44" t="s">
        <v>126</v>
      </c>
      <c r="J500" s="44" t="s">
        <v>353</v>
      </c>
      <c r="R500" s="44">
        <v>45556.540300925924</v>
      </c>
      <c r="S500" s="44">
        <v>45556</v>
      </c>
      <c r="T500" s="44">
        <v>45568.369131944448</v>
      </c>
      <c r="U500" s="44" t="s">
        <v>140</v>
      </c>
      <c r="V500" s="44" t="s">
        <v>334</v>
      </c>
      <c r="W500" s="44" t="s">
        <v>323</v>
      </c>
      <c r="X500" s="44" t="s">
        <v>340</v>
      </c>
      <c r="Y500" s="44">
        <v>0</v>
      </c>
    </row>
    <row r="501" spans="1:25" x14ac:dyDescent="0.25">
      <c r="A501" s="44">
        <v>44697</v>
      </c>
      <c r="B501" s="44" t="s">
        <v>8</v>
      </c>
      <c r="C501" s="44" t="s">
        <v>1259</v>
      </c>
      <c r="D501" s="44" t="s">
        <v>20</v>
      </c>
      <c r="E501" s="44">
        <v>41052</v>
      </c>
      <c r="F501" s="44" t="s">
        <v>85</v>
      </c>
      <c r="G501" s="44" t="s">
        <v>1260</v>
      </c>
      <c r="I501" s="44" t="s">
        <v>126</v>
      </c>
      <c r="J501" s="44" t="s">
        <v>353</v>
      </c>
      <c r="R501" s="44">
        <v>45556.541250000002</v>
      </c>
      <c r="S501" s="44">
        <v>45556</v>
      </c>
      <c r="T501" s="44">
        <v>45568.367974537039</v>
      </c>
      <c r="U501" s="44" t="s">
        <v>140</v>
      </c>
      <c r="V501" s="44" t="s">
        <v>334</v>
      </c>
      <c r="W501" s="44" t="s">
        <v>323</v>
      </c>
      <c r="X501" s="44" t="s">
        <v>340</v>
      </c>
      <c r="Y501" s="44">
        <v>0</v>
      </c>
    </row>
    <row r="502" spans="1:25" x14ac:dyDescent="0.25">
      <c r="A502" s="44">
        <v>44698</v>
      </c>
      <c r="B502" s="44" t="s">
        <v>10</v>
      </c>
      <c r="C502" s="44" t="s">
        <v>1261</v>
      </c>
      <c r="D502" s="44" t="s">
        <v>1262</v>
      </c>
      <c r="E502" s="44">
        <v>40688</v>
      </c>
      <c r="F502" s="44" t="s">
        <v>85</v>
      </c>
      <c r="G502" s="44" t="s">
        <v>1263</v>
      </c>
      <c r="I502" s="44" t="s">
        <v>126</v>
      </c>
      <c r="J502" s="44" t="s">
        <v>353</v>
      </c>
      <c r="R502" s="44">
        <v>45556.542314814818</v>
      </c>
      <c r="S502" s="44">
        <v>45556</v>
      </c>
      <c r="T502" s="44">
        <v>45568.364212962966</v>
      </c>
      <c r="U502" s="44" t="s">
        <v>140</v>
      </c>
      <c r="V502" s="44" t="s">
        <v>335</v>
      </c>
      <c r="W502" s="44" t="s">
        <v>323</v>
      </c>
      <c r="X502" s="44" t="s">
        <v>340</v>
      </c>
      <c r="Y502" s="44">
        <v>0</v>
      </c>
    </row>
    <row r="503" spans="1:25" x14ac:dyDescent="0.25">
      <c r="A503" s="44">
        <v>44699</v>
      </c>
      <c r="B503" s="44" t="s">
        <v>167</v>
      </c>
      <c r="C503" s="44" t="s">
        <v>1264</v>
      </c>
      <c r="D503" s="44" t="s">
        <v>9</v>
      </c>
      <c r="E503" s="44">
        <v>41784</v>
      </c>
      <c r="F503" s="44" t="s">
        <v>85</v>
      </c>
      <c r="G503" s="44" t="s">
        <v>1265</v>
      </c>
      <c r="I503" s="44" t="s">
        <v>126</v>
      </c>
      <c r="J503" s="44" t="s">
        <v>353</v>
      </c>
      <c r="R503" s="44">
        <v>45556.544999999998</v>
      </c>
      <c r="S503" s="44">
        <v>45556</v>
      </c>
      <c r="T503" s="44">
        <v>45568.369745370372</v>
      </c>
      <c r="U503" s="44" t="s">
        <v>140</v>
      </c>
      <c r="V503" s="44" t="s">
        <v>333</v>
      </c>
      <c r="W503" s="44" t="s">
        <v>323</v>
      </c>
      <c r="X503" s="44" t="s">
        <v>340</v>
      </c>
      <c r="Y503" s="44">
        <v>0</v>
      </c>
    </row>
    <row r="504" spans="1:25" x14ac:dyDescent="0.25">
      <c r="A504" s="44">
        <v>44704</v>
      </c>
      <c r="B504" s="44" t="s">
        <v>1266</v>
      </c>
      <c r="C504" s="44" t="s">
        <v>1267</v>
      </c>
      <c r="D504" s="44" t="s">
        <v>504</v>
      </c>
      <c r="E504" s="44">
        <v>41576</v>
      </c>
      <c r="F504" s="44" t="s">
        <v>85</v>
      </c>
      <c r="G504" s="44" t="s">
        <v>1268</v>
      </c>
      <c r="I504" s="44" t="s">
        <v>126</v>
      </c>
      <c r="J504" s="44" t="s">
        <v>353</v>
      </c>
      <c r="R504" s="44">
        <v>45556.637314814812</v>
      </c>
      <c r="S504" s="44">
        <v>45556</v>
      </c>
      <c r="T504" s="44">
        <v>45566.526909722219</v>
      </c>
      <c r="U504" s="44" t="s">
        <v>140</v>
      </c>
      <c r="V504" s="44" t="s">
        <v>334</v>
      </c>
      <c r="W504" s="44" t="s">
        <v>323</v>
      </c>
      <c r="X504" s="44" t="s">
        <v>340</v>
      </c>
      <c r="Y504" s="44">
        <v>0</v>
      </c>
    </row>
    <row r="505" spans="1:25" x14ac:dyDescent="0.25">
      <c r="A505" s="44">
        <v>44705</v>
      </c>
      <c r="B505" s="44" t="s">
        <v>1269</v>
      </c>
      <c r="C505" s="44" t="s">
        <v>1270</v>
      </c>
      <c r="D505" s="44" t="s">
        <v>1271</v>
      </c>
      <c r="E505" s="44">
        <v>42567</v>
      </c>
      <c r="F505" s="44" t="s">
        <v>85</v>
      </c>
      <c r="G505" s="44" t="s">
        <v>1272</v>
      </c>
      <c r="I505" s="44" t="s">
        <v>126</v>
      </c>
      <c r="J505" s="44" t="s">
        <v>353</v>
      </c>
      <c r="R505" s="44">
        <v>45556.640127314815</v>
      </c>
      <c r="S505" s="44">
        <v>45556</v>
      </c>
      <c r="T505" s="44">
        <v>45566.526655092595</v>
      </c>
      <c r="U505" s="44" t="s">
        <v>140</v>
      </c>
      <c r="V505" s="44" t="s">
        <v>333</v>
      </c>
      <c r="W505" s="44" t="s">
        <v>323</v>
      </c>
      <c r="X505" s="44" t="s">
        <v>340</v>
      </c>
      <c r="Y505" s="44">
        <v>0</v>
      </c>
    </row>
    <row r="506" spans="1:25" x14ac:dyDescent="0.25">
      <c r="A506" s="44">
        <v>44706</v>
      </c>
      <c r="B506" s="44" t="s">
        <v>1273</v>
      </c>
      <c r="C506" s="44" t="s">
        <v>1274</v>
      </c>
      <c r="D506" s="44" t="s">
        <v>152</v>
      </c>
      <c r="E506" s="44">
        <v>42553</v>
      </c>
      <c r="F506" s="44" t="s">
        <v>85</v>
      </c>
      <c r="G506" s="44" t="s">
        <v>1275</v>
      </c>
      <c r="I506" s="44" t="s">
        <v>126</v>
      </c>
      <c r="J506" s="44" t="s">
        <v>353</v>
      </c>
      <c r="R506" s="44">
        <v>45556.641585648147</v>
      </c>
      <c r="S506" s="44">
        <v>45556</v>
      </c>
      <c r="T506" s="44">
        <v>45568.365451388891</v>
      </c>
      <c r="U506" s="44" t="s">
        <v>140</v>
      </c>
      <c r="V506" s="44" t="s">
        <v>333</v>
      </c>
      <c r="W506" s="44" t="s">
        <v>323</v>
      </c>
      <c r="X506" s="44" t="s">
        <v>340</v>
      </c>
      <c r="Y506" s="44">
        <v>0</v>
      </c>
    </row>
    <row r="507" spans="1:25" x14ac:dyDescent="0.25">
      <c r="A507" s="44">
        <v>44707</v>
      </c>
      <c r="B507" s="44" t="s">
        <v>1276</v>
      </c>
      <c r="C507" s="44" t="s">
        <v>10</v>
      </c>
      <c r="D507" s="44" t="s">
        <v>1277</v>
      </c>
      <c r="E507" s="44">
        <v>41964</v>
      </c>
      <c r="F507" s="44" t="s">
        <v>85</v>
      </c>
      <c r="G507" s="44" t="s">
        <v>1278</v>
      </c>
      <c r="I507" s="44" t="s">
        <v>126</v>
      </c>
      <c r="J507" s="44" t="s">
        <v>353</v>
      </c>
      <c r="R507" s="44">
        <v>45556.642523148148</v>
      </c>
      <c r="S507" s="44">
        <v>45556</v>
      </c>
      <c r="T507" s="44">
        <v>45568.368275462963</v>
      </c>
      <c r="U507" s="44" t="s">
        <v>140</v>
      </c>
      <c r="V507" s="44" t="s">
        <v>333</v>
      </c>
      <c r="W507" s="44" t="s">
        <v>323</v>
      </c>
      <c r="X507" s="44" t="s">
        <v>340</v>
      </c>
      <c r="Y507" s="44">
        <v>0</v>
      </c>
    </row>
    <row r="508" spans="1:25" x14ac:dyDescent="0.25">
      <c r="A508" s="44">
        <v>44708</v>
      </c>
      <c r="B508" s="44" t="s">
        <v>1279</v>
      </c>
      <c r="C508" s="44" t="s">
        <v>178</v>
      </c>
      <c r="D508" s="44" t="s">
        <v>53</v>
      </c>
      <c r="E508" s="44">
        <v>43079</v>
      </c>
      <c r="F508" s="44" t="s">
        <v>85</v>
      </c>
      <c r="G508" s="44" t="s">
        <v>1280</v>
      </c>
      <c r="I508" s="44" t="s">
        <v>126</v>
      </c>
      <c r="J508" s="44" t="s">
        <v>353</v>
      </c>
      <c r="R508" s="44">
        <v>45556.645532407405</v>
      </c>
      <c r="S508" s="44">
        <v>45556</v>
      </c>
      <c r="T508" s="44">
        <v>45568.36619212963</v>
      </c>
      <c r="U508" s="44" t="s">
        <v>140</v>
      </c>
      <c r="V508" s="44" t="s">
        <v>333</v>
      </c>
      <c r="W508" s="44" t="s">
        <v>323</v>
      </c>
      <c r="X508" s="44" t="s">
        <v>340</v>
      </c>
      <c r="Y508" s="44">
        <v>0</v>
      </c>
    </row>
    <row r="509" spans="1:25" x14ac:dyDescent="0.25">
      <c r="A509" s="44">
        <v>44709</v>
      </c>
      <c r="B509" s="44" t="s">
        <v>210</v>
      </c>
      <c r="C509" s="44" t="s">
        <v>40</v>
      </c>
      <c r="D509" s="44" t="s">
        <v>99</v>
      </c>
      <c r="E509" s="44">
        <v>41483</v>
      </c>
      <c r="F509" s="44" t="s">
        <v>85</v>
      </c>
      <c r="G509" s="44" t="s">
        <v>1281</v>
      </c>
      <c r="I509" s="44" t="s">
        <v>126</v>
      </c>
      <c r="J509" s="44" t="s">
        <v>353</v>
      </c>
      <c r="R509" s="44">
        <v>45556.658321759256</v>
      </c>
      <c r="S509" s="44">
        <v>45556</v>
      </c>
      <c r="T509" s="44">
        <v>45566.524097222224</v>
      </c>
      <c r="U509" s="44" t="s">
        <v>140</v>
      </c>
      <c r="V509" s="44" t="s">
        <v>334</v>
      </c>
      <c r="W509" s="44" t="s">
        <v>323</v>
      </c>
      <c r="X509" s="44" t="s">
        <v>340</v>
      </c>
      <c r="Y509" s="44">
        <v>0</v>
      </c>
    </row>
    <row r="510" spans="1:25" x14ac:dyDescent="0.25">
      <c r="A510" s="44">
        <v>44755</v>
      </c>
      <c r="B510" s="44" t="s">
        <v>1282</v>
      </c>
      <c r="C510" s="44" t="s">
        <v>1283</v>
      </c>
      <c r="D510" s="44" t="s">
        <v>49</v>
      </c>
      <c r="E510" s="44">
        <v>25168</v>
      </c>
      <c r="F510" s="44" t="s">
        <v>85</v>
      </c>
      <c r="G510" s="44" t="s">
        <v>1284</v>
      </c>
      <c r="I510" s="44" t="s">
        <v>126</v>
      </c>
      <c r="J510" s="44" t="s">
        <v>353</v>
      </c>
      <c r="R510" s="44">
        <v>45558.477060185185</v>
      </c>
      <c r="S510" s="44">
        <v>45558</v>
      </c>
      <c r="T510" s="44">
        <v>45558.477326388886</v>
      </c>
      <c r="U510" s="44" t="s">
        <v>235</v>
      </c>
      <c r="V510" s="44" t="s">
        <v>354</v>
      </c>
      <c r="W510" s="44" t="s">
        <v>323</v>
      </c>
      <c r="X510" s="44" t="s">
        <v>121</v>
      </c>
      <c r="Y510" s="44">
        <v>0</v>
      </c>
    </row>
    <row r="511" spans="1:25" x14ac:dyDescent="0.25">
      <c r="A511" s="44">
        <v>44756</v>
      </c>
      <c r="B511" s="44" t="s">
        <v>1285</v>
      </c>
      <c r="C511" s="44" t="s">
        <v>127</v>
      </c>
      <c r="D511" s="44" t="s">
        <v>29</v>
      </c>
      <c r="E511" s="44">
        <v>28660</v>
      </c>
      <c r="F511" s="44" t="s">
        <v>85</v>
      </c>
      <c r="G511" s="44" t="s">
        <v>1286</v>
      </c>
      <c r="I511" s="44" t="s">
        <v>126</v>
      </c>
      <c r="J511" s="44" t="s">
        <v>353</v>
      </c>
      <c r="R511" s="44">
        <v>45558.478622685187</v>
      </c>
      <c r="S511" s="44">
        <v>45558</v>
      </c>
      <c r="T511" s="44">
        <v>45558.478900462964</v>
      </c>
      <c r="U511" s="44" t="s">
        <v>235</v>
      </c>
      <c r="V511" s="44" t="s">
        <v>354</v>
      </c>
      <c r="W511" s="44" t="s">
        <v>323</v>
      </c>
      <c r="X511" s="44" t="s">
        <v>121</v>
      </c>
      <c r="Y511" s="44">
        <v>0</v>
      </c>
    </row>
    <row r="512" spans="1:25" x14ac:dyDescent="0.25">
      <c r="A512" s="44">
        <v>44757</v>
      </c>
      <c r="B512" s="44" t="s">
        <v>1287</v>
      </c>
      <c r="C512" s="44" t="s">
        <v>1285</v>
      </c>
      <c r="D512" s="44" t="s">
        <v>1288</v>
      </c>
      <c r="E512" s="44">
        <v>27217</v>
      </c>
      <c r="F512" s="44" t="s">
        <v>86</v>
      </c>
      <c r="H512" s="44" t="s">
        <v>1289</v>
      </c>
      <c r="I512" s="44" t="s">
        <v>126</v>
      </c>
      <c r="J512" s="44" t="s">
        <v>353</v>
      </c>
      <c r="R512" s="44">
        <v>45558.480416666665</v>
      </c>
      <c r="S512" s="44">
        <v>45558</v>
      </c>
      <c r="T512" s="44">
        <v>45558.480636574073</v>
      </c>
      <c r="U512" s="44" t="s">
        <v>235</v>
      </c>
      <c r="V512" s="44" t="s">
        <v>354</v>
      </c>
      <c r="W512" s="44" t="s">
        <v>323</v>
      </c>
      <c r="X512" s="44" t="s">
        <v>121</v>
      </c>
      <c r="Y512" s="44">
        <v>0</v>
      </c>
    </row>
    <row r="513" spans="1:25" x14ac:dyDescent="0.25">
      <c r="A513" s="44">
        <v>44758</v>
      </c>
      <c r="B513" s="44" t="s">
        <v>1290</v>
      </c>
      <c r="C513" s="44" t="s">
        <v>1291</v>
      </c>
      <c r="D513" s="44" t="s">
        <v>179</v>
      </c>
      <c r="E513" s="44">
        <v>26757</v>
      </c>
      <c r="F513" s="44" t="s">
        <v>85</v>
      </c>
      <c r="G513" s="44" t="s">
        <v>1292</v>
      </c>
      <c r="I513" s="44" t="s">
        <v>126</v>
      </c>
      <c r="J513" s="44" t="s">
        <v>353</v>
      </c>
      <c r="R513" s="44">
        <v>45558.48232638889</v>
      </c>
      <c r="S513" s="44">
        <v>45558</v>
      </c>
      <c r="T513" s="44">
        <v>45558.482465277775</v>
      </c>
      <c r="U513" s="44" t="s">
        <v>235</v>
      </c>
      <c r="V513" s="44" t="s">
        <v>354</v>
      </c>
      <c r="W513" s="44" t="s">
        <v>323</v>
      </c>
      <c r="X513" s="44" t="s">
        <v>121</v>
      </c>
      <c r="Y513" s="44">
        <v>0</v>
      </c>
    </row>
    <row r="514" spans="1:25" x14ac:dyDescent="0.25">
      <c r="A514" s="44">
        <v>44812</v>
      </c>
      <c r="B514" s="44" t="s">
        <v>514</v>
      </c>
      <c r="C514" s="44" t="s">
        <v>104</v>
      </c>
      <c r="D514" s="44" t="s">
        <v>74</v>
      </c>
      <c r="E514" s="44">
        <v>39146</v>
      </c>
      <c r="F514" s="44" t="s">
        <v>85</v>
      </c>
      <c r="G514" s="44" t="s">
        <v>1293</v>
      </c>
      <c r="I514" s="44" t="s">
        <v>126</v>
      </c>
      <c r="J514" s="44" t="s">
        <v>353</v>
      </c>
      <c r="R514" s="44">
        <v>45560.735717592594</v>
      </c>
      <c r="S514" s="44">
        <v>45560</v>
      </c>
      <c r="T514" s="44">
        <v>45565.440057870372</v>
      </c>
      <c r="U514" s="44" t="s">
        <v>438</v>
      </c>
      <c r="V514" s="44" t="s">
        <v>336</v>
      </c>
      <c r="W514" s="44" t="s">
        <v>323</v>
      </c>
      <c r="X514" s="44" t="s">
        <v>340</v>
      </c>
      <c r="Y514" s="44">
        <v>0</v>
      </c>
    </row>
    <row r="515" spans="1:25" x14ac:dyDescent="0.25">
      <c r="A515" s="44">
        <v>44813</v>
      </c>
      <c r="B515" s="44" t="s">
        <v>517</v>
      </c>
      <c r="C515" s="44" t="s">
        <v>514</v>
      </c>
      <c r="D515" s="44" t="s">
        <v>53</v>
      </c>
      <c r="E515" s="44">
        <v>39651</v>
      </c>
      <c r="F515" s="44" t="s">
        <v>85</v>
      </c>
      <c r="G515" s="44" t="s">
        <v>1294</v>
      </c>
      <c r="I515" s="44" t="s">
        <v>126</v>
      </c>
      <c r="J515" s="44" t="s">
        <v>353</v>
      </c>
      <c r="R515" s="44">
        <v>45560.736631944441</v>
      </c>
      <c r="S515" s="44">
        <v>45560</v>
      </c>
      <c r="T515" s="44">
        <v>45565.440891203703</v>
      </c>
      <c r="U515" s="44" t="s">
        <v>438</v>
      </c>
      <c r="V515" s="44" t="s">
        <v>697</v>
      </c>
      <c r="W515" s="44" t="s">
        <v>323</v>
      </c>
      <c r="X515" s="44" t="s">
        <v>340</v>
      </c>
      <c r="Y515" s="44">
        <v>0</v>
      </c>
    </row>
    <row r="516" spans="1:25" x14ac:dyDescent="0.25">
      <c r="A516" s="44">
        <v>44814</v>
      </c>
      <c r="B516" s="44" t="s">
        <v>170</v>
      </c>
      <c r="C516" s="44" t="s">
        <v>481</v>
      </c>
      <c r="D516" s="44" t="s">
        <v>1295</v>
      </c>
      <c r="E516" s="44">
        <v>24192</v>
      </c>
      <c r="F516" s="44" t="s">
        <v>86</v>
      </c>
      <c r="G516" s="44" t="s">
        <v>1296</v>
      </c>
      <c r="I516" s="44" t="s">
        <v>126</v>
      </c>
      <c r="J516" s="44" t="s">
        <v>353</v>
      </c>
      <c r="R516" s="44">
        <v>45560.746215277781</v>
      </c>
      <c r="S516" s="44">
        <v>45560</v>
      </c>
      <c r="T516" s="44">
        <v>45565.440509259257</v>
      </c>
      <c r="U516" s="44" t="s">
        <v>438</v>
      </c>
      <c r="V516" s="44" t="s">
        <v>354</v>
      </c>
      <c r="W516" s="44" t="s">
        <v>323</v>
      </c>
      <c r="X516" s="44" t="s">
        <v>340</v>
      </c>
      <c r="Y516" s="44">
        <v>0</v>
      </c>
    </row>
    <row r="517" spans="1:25" x14ac:dyDescent="0.25">
      <c r="A517" s="44">
        <v>44822</v>
      </c>
      <c r="B517" s="44" t="s">
        <v>1297</v>
      </c>
      <c r="C517" s="44" t="s">
        <v>517</v>
      </c>
      <c r="D517" s="44" t="s">
        <v>1010</v>
      </c>
      <c r="E517" s="44">
        <v>41786</v>
      </c>
      <c r="F517" s="44" t="s">
        <v>85</v>
      </c>
      <c r="G517" s="44" t="s">
        <v>1298</v>
      </c>
      <c r="I517" s="44" t="s">
        <v>126</v>
      </c>
      <c r="J517" s="44" t="s">
        <v>353</v>
      </c>
      <c r="R517" s="44">
        <v>45560.800787037035</v>
      </c>
      <c r="S517" s="44">
        <v>45560</v>
      </c>
      <c r="T517" s="44">
        <v>45567.929745370369</v>
      </c>
      <c r="U517" s="44" t="s">
        <v>566</v>
      </c>
      <c r="V517" s="44" t="s">
        <v>333</v>
      </c>
      <c r="W517" s="44" t="s">
        <v>323</v>
      </c>
      <c r="X517" s="44" t="s">
        <v>340</v>
      </c>
      <c r="Y517" s="44">
        <v>0</v>
      </c>
    </row>
    <row r="518" spans="1:25" x14ac:dyDescent="0.25">
      <c r="A518" s="44">
        <v>44835</v>
      </c>
      <c r="B518" s="44" t="s">
        <v>14</v>
      </c>
      <c r="C518" s="44" t="s">
        <v>1299</v>
      </c>
      <c r="D518" s="44" t="s">
        <v>1300</v>
      </c>
      <c r="E518" s="44">
        <v>20833</v>
      </c>
      <c r="F518" s="44" t="s">
        <v>85</v>
      </c>
      <c r="G518" s="44" t="s">
        <v>1301</v>
      </c>
      <c r="I518" s="44" t="s">
        <v>126</v>
      </c>
      <c r="J518" s="44" t="s">
        <v>353</v>
      </c>
      <c r="R518" s="44">
        <v>45561.558310185188</v>
      </c>
      <c r="S518" s="44">
        <v>45561</v>
      </c>
      <c r="T518" s="44">
        <v>45561.571516203701</v>
      </c>
      <c r="U518" s="44" t="s">
        <v>561</v>
      </c>
      <c r="V518" s="44" t="s">
        <v>354</v>
      </c>
      <c r="W518" s="44" t="s">
        <v>323</v>
      </c>
      <c r="X518" s="44" t="s">
        <v>340</v>
      </c>
      <c r="Y518" s="44">
        <v>0</v>
      </c>
    </row>
    <row r="519" spans="1:25" x14ac:dyDescent="0.25">
      <c r="A519" s="44">
        <v>44909</v>
      </c>
      <c r="B519" s="44" t="s">
        <v>1302</v>
      </c>
      <c r="C519" s="44" t="s">
        <v>41</v>
      </c>
      <c r="D519" s="44" t="s">
        <v>1303</v>
      </c>
      <c r="E519" s="44">
        <v>42100</v>
      </c>
      <c r="F519" s="44" t="s">
        <v>85</v>
      </c>
      <c r="G519" s="44" t="s">
        <v>1304</v>
      </c>
      <c r="I519" s="44" t="s">
        <v>126</v>
      </c>
      <c r="J519" s="44" t="s">
        <v>353</v>
      </c>
      <c r="R519" s="44">
        <v>45564.878784722219</v>
      </c>
      <c r="S519" s="44">
        <v>45564</v>
      </c>
      <c r="T519" s="44">
        <v>45566.525821759256</v>
      </c>
      <c r="U519" s="44" t="s">
        <v>140</v>
      </c>
      <c r="V519" s="44" t="s">
        <v>333</v>
      </c>
      <c r="W519" s="44" t="s">
        <v>323</v>
      </c>
      <c r="X519" s="44" t="s">
        <v>340</v>
      </c>
      <c r="Y519" s="44">
        <v>0</v>
      </c>
    </row>
    <row r="520" spans="1:25" x14ac:dyDescent="0.25">
      <c r="A520" s="44">
        <v>44910</v>
      </c>
      <c r="B520" s="44" t="s">
        <v>1302</v>
      </c>
      <c r="C520" s="44" t="s">
        <v>41</v>
      </c>
      <c r="D520" s="44" t="s">
        <v>1305</v>
      </c>
      <c r="E520" s="44">
        <v>42100</v>
      </c>
      <c r="F520" s="44" t="s">
        <v>85</v>
      </c>
      <c r="G520" s="44" t="s">
        <v>1306</v>
      </c>
      <c r="I520" s="44" t="s">
        <v>126</v>
      </c>
      <c r="J520" s="44" t="s">
        <v>353</v>
      </c>
      <c r="R520" s="44">
        <v>45564.879699074074</v>
      </c>
      <c r="S520" s="44">
        <v>45564</v>
      </c>
      <c r="T520" s="44">
        <v>45566.526365740741</v>
      </c>
      <c r="U520" s="44" t="s">
        <v>140</v>
      </c>
      <c r="V520" s="44" t="s">
        <v>333</v>
      </c>
      <c r="W520" s="44" t="s">
        <v>323</v>
      </c>
      <c r="X520" s="44" t="s">
        <v>340</v>
      </c>
      <c r="Y520" s="44">
        <v>0</v>
      </c>
    </row>
    <row r="521" spans="1:25" x14ac:dyDescent="0.25">
      <c r="A521" s="44">
        <v>44911</v>
      </c>
      <c r="B521" s="44" t="s">
        <v>66</v>
      </c>
      <c r="C521" s="44" t="s">
        <v>576</v>
      </c>
      <c r="D521" s="44" t="s">
        <v>1307</v>
      </c>
      <c r="E521" s="44">
        <v>40134</v>
      </c>
      <c r="F521" s="44" t="s">
        <v>85</v>
      </c>
      <c r="G521" s="44" t="s">
        <v>1308</v>
      </c>
      <c r="I521" s="44" t="s">
        <v>126</v>
      </c>
      <c r="J521" s="44" t="s">
        <v>353</v>
      </c>
      <c r="R521" s="44">
        <v>45564.881030092591</v>
      </c>
      <c r="S521" s="44">
        <v>45564</v>
      </c>
      <c r="T521" s="44">
        <v>45566.525254629632</v>
      </c>
      <c r="U521" s="44" t="s">
        <v>140</v>
      </c>
      <c r="V521" s="44" t="s">
        <v>697</v>
      </c>
      <c r="W521" s="44" t="s">
        <v>323</v>
      </c>
      <c r="X521" s="44" t="s">
        <v>340</v>
      </c>
      <c r="Y521" s="44">
        <v>0</v>
      </c>
    </row>
    <row r="522" spans="1:25" x14ac:dyDescent="0.25">
      <c r="A522" s="44">
        <v>44912</v>
      </c>
      <c r="B522" s="44" t="s">
        <v>1309</v>
      </c>
      <c r="D522" s="44" t="s">
        <v>1310</v>
      </c>
      <c r="E522" s="44">
        <v>38358</v>
      </c>
      <c r="F522" s="44" t="s">
        <v>85</v>
      </c>
      <c r="H522" s="44" t="s">
        <v>1311</v>
      </c>
      <c r="I522" s="44" t="s">
        <v>951</v>
      </c>
      <c r="J522" s="44" t="s">
        <v>87</v>
      </c>
      <c r="R522" s="44">
        <v>45564.887106481481</v>
      </c>
      <c r="S522" s="44">
        <v>45564</v>
      </c>
      <c r="T522" s="44">
        <v>45556.708321759259</v>
      </c>
      <c r="U522" s="44" t="s">
        <v>140</v>
      </c>
      <c r="V522" s="44" t="s">
        <v>388</v>
      </c>
      <c r="W522" s="44" t="s">
        <v>323</v>
      </c>
      <c r="X522" s="44" t="s">
        <v>118</v>
      </c>
      <c r="Y522" s="44">
        <v>0</v>
      </c>
    </row>
    <row r="523" spans="1:25" x14ac:dyDescent="0.25">
      <c r="A523" s="44">
        <v>44921</v>
      </c>
      <c r="B523" s="44" t="s">
        <v>1312</v>
      </c>
      <c r="C523" s="44" t="s">
        <v>1313</v>
      </c>
      <c r="D523" s="44" t="s">
        <v>71</v>
      </c>
      <c r="E523" s="44">
        <v>40837</v>
      </c>
      <c r="F523" s="44" t="s">
        <v>85</v>
      </c>
      <c r="G523" s="44" t="s">
        <v>1314</v>
      </c>
      <c r="I523" s="44" t="s">
        <v>126</v>
      </c>
      <c r="J523" s="44" t="s">
        <v>353</v>
      </c>
      <c r="R523" s="44">
        <v>45565.534745370373</v>
      </c>
      <c r="S523" s="44">
        <v>45565</v>
      </c>
      <c r="T523" s="44">
        <v>45565.593865740739</v>
      </c>
      <c r="U523" s="44" t="s">
        <v>454</v>
      </c>
      <c r="V523" s="44" t="s">
        <v>335</v>
      </c>
      <c r="W523" s="44" t="s">
        <v>323</v>
      </c>
      <c r="X523" s="44" t="s">
        <v>340</v>
      </c>
      <c r="Y523" s="44">
        <v>0</v>
      </c>
    </row>
    <row r="524" spans="1:25" x14ac:dyDescent="0.25">
      <c r="A524" s="44">
        <v>44922</v>
      </c>
      <c r="B524" s="44" t="s">
        <v>1315</v>
      </c>
      <c r="C524" s="44" t="s">
        <v>234</v>
      </c>
      <c r="D524" s="44" t="s">
        <v>24</v>
      </c>
      <c r="E524" s="44">
        <v>31901</v>
      </c>
      <c r="F524" s="44" t="s">
        <v>85</v>
      </c>
      <c r="G524" s="44" t="s">
        <v>1316</v>
      </c>
      <c r="I524" s="44" t="s">
        <v>126</v>
      </c>
      <c r="J524" s="44" t="s">
        <v>353</v>
      </c>
      <c r="R524" s="44">
        <v>45565.537581018521</v>
      </c>
      <c r="S524" s="44">
        <v>45565</v>
      </c>
      <c r="T524" s="44">
        <v>45565.592048611114</v>
      </c>
      <c r="U524" s="44" t="s">
        <v>454</v>
      </c>
      <c r="V524" s="44" t="s">
        <v>337</v>
      </c>
      <c r="W524" s="44" t="s">
        <v>323</v>
      </c>
      <c r="X524" s="44" t="s">
        <v>340</v>
      </c>
      <c r="Y524" s="44">
        <v>0</v>
      </c>
    </row>
    <row r="525" spans="1:25" x14ac:dyDescent="0.25">
      <c r="A525" s="44">
        <v>44923</v>
      </c>
      <c r="B525" s="44" t="s">
        <v>67</v>
      </c>
      <c r="C525" s="44" t="s">
        <v>18</v>
      </c>
      <c r="D525" s="44" t="s">
        <v>73</v>
      </c>
      <c r="E525" s="44">
        <v>40782</v>
      </c>
      <c r="F525" s="44" t="s">
        <v>85</v>
      </c>
      <c r="G525" s="44" t="s">
        <v>1317</v>
      </c>
      <c r="I525" s="44" t="s">
        <v>126</v>
      </c>
      <c r="J525" s="44" t="s">
        <v>353</v>
      </c>
      <c r="R525" s="44">
        <v>45565.538807870369</v>
      </c>
      <c r="S525" s="44">
        <v>45565</v>
      </c>
      <c r="T525" s="44">
        <v>45565.590312499997</v>
      </c>
      <c r="U525" s="44" t="s">
        <v>454</v>
      </c>
      <c r="V525" s="44" t="s">
        <v>335</v>
      </c>
      <c r="W525" s="44" t="s">
        <v>323</v>
      </c>
      <c r="X525" s="44" t="s">
        <v>340</v>
      </c>
      <c r="Y525" s="44">
        <v>0</v>
      </c>
    </row>
    <row r="526" spans="1:25" x14ac:dyDescent="0.25">
      <c r="A526" s="44">
        <v>44924</v>
      </c>
      <c r="B526" s="44" t="s">
        <v>46</v>
      </c>
      <c r="C526" s="44" t="s">
        <v>67</v>
      </c>
      <c r="D526" s="44" t="s">
        <v>34</v>
      </c>
      <c r="E526" s="44">
        <v>35004</v>
      </c>
      <c r="F526" s="44" t="s">
        <v>85</v>
      </c>
      <c r="G526" s="44" t="s">
        <v>1318</v>
      </c>
      <c r="I526" s="44" t="s">
        <v>126</v>
      </c>
      <c r="J526" s="44" t="s">
        <v>353</v>
      </c>
      <c r="R526" s="44">
        <v>45565.540300925924</v>
      </c>
      <c r="S526" s="44">
        <v>45565</v>
      </c>
      <c r="T526" s="44">
        <v>45565.59306712963</v>
      </c>
      <c r="U526" s="44" t="s">
        <v>454</v>
      </c>
      <c r="V526" s="44" t="s">
        <v>337</v>
      </c>
      <c r="W526" s="44" t="s">
        <v>323</v>
      </c>
      <c r="X526" s="44" t="s">
        <v>117</v>
      </c>
      <c r="Y526" s="44">
        <v>0</v>
      </c>
    </row>
    <row r="527" spans="1:25" x14ac:dyDescent="0.25">
      <c r="A527" s="44">
        <v>44925</v>
      </c>
      <c r="B527" s="44" t="s">
        <v>1319</v>
      </c>
      <c r="C527" s="44" t="s">
        <v>10</v>
      </c>
      <c r="D527" s="44" t="s">
        <v>50</v>
      </c>
      <c r="E527" s="44">
        <v>27569</v>
      </c>
      <c r="F527" s="44" t="s">
        <v>85</v>
      </c>
      <c r="G527" s="44" t="s">
        <v>1320</v>
      </c>
      <c r="I527" s="44" t="s">
        <v>126</v>
      </c>
      <c r="J527" s="44" t="s">
        <v>353</v>
      </c>
      <c r="R527" s="44">
        <v>45565.543900462966</v>
      </c>
      <c r="S527" s="44">
        <v>45565</v>
      </c>
      <c r="T527" s="44">
        <v>45565.591354166667</v>
      </c>
      <c r="U527" s="44" t="s">
        <v>454</v>
      </c>
      <c r="V527" s="44" t="s">
        <v>354</v>
      </c>
      <c r="W527" s="44" t="s">
        <v>323</v>
      </c>
      <c r="X527" s="44" t="s">
        <v>340</v>
      </c>
      <c r="Y527" s="44">
        <v>0</v>
      </c>
    </row>
    <row r="528" spans="1:25" x14ac:dyDescent="0.25">
      <c r="A528" s="44">
        <v>44927</v>
      </c>
      <c r="B528" s="44" t="s">
        <v>1319</v>
      </c>
      <c r="C528" s="44" t="s">
        <v>46</v>
      </c>
      <c r="D528" s="44" t="s">
        <v>71</v>
      </c>
      <c r="E528" s="44">
        <v>41203</v>
      </c>
      <c r="F528" s="44" t="s">
        <v>85</v>
      </c>
      <c r="G528" s="44" t="s">
        <v>1321</v>
      </c>
      <c r="I528" s="44" t="s">
        <v>126</v>
      </c>
      <c r="J528" s="44" t="s">
        <v>353</v>
      </c>
      <c r="R528" s="44">
        <v>45565.54587962963</v>
      </c>
      <c r="S528" s="44">
        <v>45565</v>
      </c>
      <c r="T528" s="44">
        <v>45565.59175925926</v>
      </c>
      <c r="U528" s="44" t="s">
        <v>454</v>
      </c>
      <c r="V528" s="44" t="s">
        <v>334</v>
      </c>
      <c r="W528" s="44" t="s">
        <v>323</v>
      </c>
      <c r="X528" s="44" t="s">
        <v>340</v>
      </c>
      <c r="Y528" s="44">
        <v>0</v>
      </c>
    </row>
    <row r="529" spans="1:25" x14ac:dyDescent="0.25">
      <c r="A529" s="44">
        <v>44928</v>
      </c>
      <c r="B529" s="44" t="s">
        <v>1322</v>
      </c>
      <c r="C529" s="44" t="s">
        <v>55</v>
      </c>
      <c r="D529" s="44" t="s">
        <v>1051</v>
      </c>
      <c r="E529" s="44">
        <v>41840</v>
      </c>
      <c r="F529" s="44" t="s">
        <v>85</v>
      </c>
      <c r="G529" s="44" t="s">
        <v>1323</v>
      </c>
      <c r="I529" s="44" t="s">
        <v>126</v>
      </c>
      <c r="J529" s="44" t="s">
        <v>353</v>
      </c>
      <c r="R529" s="44">
        <v>45565.549953703703</v>
      </c>
      <c r="S529" s="44">
        <v>45565</v>
      </c>
      <c r="T529" s="44">
        <v>45565.59065972222</v>
      </c>
      <c r="U529" s="44" t="s">
        <v>454</v>
      </c>
      <c r="V529" s="44" t="s">
        <v>333</v>
      </c>
      <c r="W529" s="44" t="s">
        <v>323</v>
      </c>
      <c r="X529" s="44" t="s">
        <v>340</v>
      </c>
      <c r="Y529" s="44">
        <v>0</v>
      </c>
    </row>
    <row r="530" spans="1:25" x14ac:dyDescent="0.25">
      <c r="A530" s="44">
        <v>44930</v>
      </c>
      <c r="B530" s="44" t="s">
        <v>706</v>
      </c>
      <c r="C530" s="44" t="s">
        <v>18</v>
      </c>
      <c r="D530" s="44" t="s">
        <v>484</v>
      </c>
      <c r="E530" s="44">
        <v>40794</v>
      </c>
      <c r="F530" s="44" t="s">
        <v>85</v>
      </c>
      <c r="G530" s="44" t="s">
        <v>1324</v>
      </c>
      <c r="I530" s="44" t="s">
        <v>126</v>
      </c>
      <c r="J530" s="44" t="s">
        <v>353</v>
      </c>
      <c r="R530" s="44">
        <v>45565.550821759258</v>
      </c>
      <c r="S530" s="44">
        <v>45565</v>
      </c>
      <c r="T530" s="44">
        <v>45565.593564814815</v>
      </c>
      <c r="U530" s="44" t="s">
        <v>454</v>
      </c>
      <c r="V530" s="44" t="s">
        <v>335</v>
      </c>
      <c r="W530" s="44" t="s">
        <v>323</v>
      </c>
      <c r="X530" s="44" t="s">
        <v>340</v>
      </c>
      <c r="Y530" s="44">
        <v>0</v>
      </c>
    </row>
    <row r="531" spans="1:25" x14ac:dyDescent="0.25">
      <c r="A531" s="44">
        <v>44931</v>
      </c>
      <c r="B531" s="44" t="s">
        <v>50</v>
      </c>
      <c r="C531" s="44" t="s">
        <v>1325</v>
      </c>
      <c r="D531" s="44" t="s">
        <v>183</v>
      </c>
      <c r="E531" s="44">
        <v>28248</v>
      </c>
      <c r="F531" s="44" t="s">
        <v>85</v>
      </c>
      <c r="G531" s="44" t="s">
        <v>1326</v>
      </c>
      <c r="I531" s="44" t="s">
        <v>126</v>
      </c>
      <c r="J531" s="44" t="s">
        <v>353</v>
      </c>
      <c r="R531" s="44">
        <v>45565.574247685188</v>
      </c>
      <c r="S531" s="44">
        <v>45565</v>
      </c>
      <c r="T531" s="44">
        <v>45565.59101851852</v>
      </c>
      <c r="U531" s="44" t="s">
        <v>454</v>
      </c>
      <c r="V531" s="44" t="s">
        <v>354</v>
      </c>
      <c r="W531" s="44" t="s">
        <v>323</v>
      </c>
      <c r="X531" s="44" t="s">
        <v>340</v>
      </c>
      <c r="Y531" s="44">
        <v>0</v>
      </c>
    </row>
    <row r="532" spans="1:25" x14ac:dyDescent="0.25">
      <c r="A532" s="44">
        <v>44934</v>
      </c>
      <c r="B532" s="44" t="s">
        <v>517</v>
      </c>
      <c r="C532" s="44" t="s">
        <v>130</v>
      </c>
      <c r="D532" s="44" t="s">
        <v>1327</v>
      </c>
      <c r="E532" s="44">
        <v>33505</v>
      </c>
      <c r="F532" s="44" t="s">
        <v>85</v>
      </c>
      <c r="G532" s="44" t="s">
        <v>1328</v>
      </c>
      <c r="I532" s="44" t="s">
        <v>126</v>
      </c>
      <c r="J532" s="44" t="s">
        <v>353</v>
      </c>
      <c r="R532" s="44">
        <v>45565.733391203707</v>
      </c>
      <c r="S532" s="44">
        <v>45565</v>
      </c>
      <c r="T532" s="44">
        <v>45567.697650462964</v>
      </c>
      <c r="U532" s="44" t="s">
        <v>438</v>
      </c>
      <c r="V532" s="44" t="s">
        <v>337</v>
      </c>
      <c r="W532" s="44" t="s">
        <v>323</v>
      </c>
      <c r="X532" s="44" t="s">
        <v>340</v>
      </c>
      <c r="Y532" s="44">
        <v>0</v>
      </c>
    </row>
    <row r="533" spans="1:25" x14ac:dyDescent="0.25">
      <c r="A533" s="44">
        <v>44936</v>
      </c>
      <c r="B533" s="44" t="s">
        <v>14</v>
      </c>
      <c r="C533" s="44" t="s">
        <v>1329</v>
      </c>
      <c r="D533" s="44" t="s">
        <v>29</v>
      </c>
      <c r="E533" s="44">
        <v>25254</v>
      </c>
      <c r="F533" s="44" t="s">
        <v>85</v>
      </c>
      <c r="G533" s="44" t="s">
        <v>1330</v>
      </c>
      <c r="I533" s="44" t="s">
        <v>126</v>
      </c>
      <c r="J533" s="44" t="s">
        <v>353</v>
      </c>
      <c r="R533" s="44">
        <v>45565.84611111111</v>
      </c>
      <c r="S533" s="44">
        <v>45565</v>
      </c>
      <c r="T533" s="44">
        <v>45565.857743055552</v>
      </c>
      <c r="U533" s="44" t="s">
        <v>579</v>
      </c>
      <c r="V533" s="44" t="s">
        <v>354</v>
      </c>
      <c r="W533" s="44" t="s">
        <v>323</v>
      </c>
      <c r="X533" s="44" t="s">
        <v>340</v>
      </c>
      <c r="Y533" s="44">
        <v>0</v>
      </c>
    </row>
    <row r="534" spans="1:25" x14ac:dyDescent="0.25">
      <c r="A534" s="44">
        <v>44939</v>
      </c>
      <c r="B534" s="44" t="s">
        <v>1331</v>
      </c>
      <c r="C534" s="44" t="s">
        <v>40</v>
      </c>
      <c r="D534" s="44" t="s">
        <v>133</v>
      </c>
      <c r="E534" s="44">
        <v>39835</v>
      </c>
      <c r="F534" s="44" t="s">
        <v>85</v>
      </c>
      <c r="G534" s="44" t="s">
        <v>1332</v>
      </c>
      <c r="I534" s="44" t="s">
        <v>126</v>
      </c>
      <c r="J534" s="44" t="s">
        <v>353</v>
      </c>
      <c r="R534" s="44">
        <v>45566.36310185185</v>
      </c>
      <c r="S534" s="44">
        <v>45566</v>
      </c>
      <c r="T534" s="44">
        <v>45568.3672337963</v>
      </c>
      <c r="U534" s="44" t="s">
        <v>140</v>
      </c>
      <c r="V534" s="44" t="s">
        <v>697</v>
      </c>
      <c r="W534" s="44" t="s">
        <v>323</v>
      </c>
      <c r="X534" s="44" t="s">
        <v>340</v>
      </c>
      <c r="Y534" s="44">
        <v>0</v>
      </c>
    </row>
    <row r="535" spans="1:25" x14ac:dyDescent="0.25">
      <c r="A535" s="44">
        <v>44940</v>
      </c>
      <c r="B535" s="44" t="s">
        <v>1333</v>
      </c>
      <c r="C535" s="44" t="s">
        <v>746</v>
      </c>
      <c r="D535" s="44" t="s">
        <v>463</v>
      </c>
      <c r="E535" s="44">
        <v>40782</v>
      </c>
      <c r="F535" s="44" t="s">
        <v>85</v>
      </c>
      <c r="G535" s="44" t="s">
        <v>1334</v>
      </c>
      <c r="I535" s="44" t="s">
        <v>126</v>
      </c>
      <c r="J535" s="44" t="s">
        <v>353</v>
      </c>
      <c r="R535" s="44">
        <v>45566.365995370368</v>
      </c>
      <c r="S535" s="44">
        <v>45566</v>
      </c>
      <c r="T535" s="44">
        <v>45568.368587962963</v>
      </c>
      <c r="U535" s="44" t="s">
        <v>140</v>
      </c>
      <c r="V535" s="44" t="s">
        <v>335</v>
      </c>
      <c r="W535" s="44" t="s">
        <v>323</v>
      </c>
      <c r="X535" s="44" t="s">
        <v>340</v>
      </c>
      <c r="Y535" s="44">
        <v>0</v>
      </c>
    </row>
    <row r="536" spans="1:25" x14ac:dyDescent="0.25">
      <c r="A536" s="44">
        <v>44941</v>
      </c>
      <c r="B536" s="44" t="s">
        <v>77</v>
      </c>
      <c r="C536" s="44" t="s">
        <v>52</v>
      </c>
      <c r="D536" s="44" t="s">
        <v>73</v>
      </c>
      <c r="E536" s="44">
        <v>41912</v>
      </c>
      <c r="F536" s="44" t="s">
        <v>85</v>
      </c>
      <c r="G536" s="44" t="s">
        <v>1335</v>
      </c>
      <c r="I536" s="44" t="s">
        <v>126</v>
      </c>
      <c r="J536" s="44" t="s">
        <v>353</v>
      </c>
      <c r="R536" s="44">
        <v>45566.369502314818</v>
      </c>
      <c r="S536" s="44">
        <v>45566</v>
      </c>
      <c r="T536" s="44">
        <v>45566.527337962965</v>
      </c>
      <c r="U536" s="44" t="s">
        <v>140</v>
      </c>
      <c r="V536" s="44" t="s">
        <v>333</v>
      </c>
      <c r="W536" s="44" t="s">
        <v>323</v>
      </c>
      <c r="X536" s="44" t="s">
        <v>340</v>
      </c>
      <c r="Y536" s="44">
        <v>0</v>
      </c>
    </row>
    <row r="537" spans="1:25" x14ac:dyDescent="0.25">
      <c r="A537" s="44">
        <v>44942</v>
      </c>
      <c r="B537" s="44" t="s">
        <v>1336</v>
      </c>
      <c r="C537" s="44" t="s">
        <v>291</v>
      </c>
      <c r="D537" s="44" t="s">
        <v>1337</v>
      </c>
      <c r="E537" s="44">
        <v>42632</v>
      </c>
      <c r="F537" s="44" t="s">
        <v>85</v>
      </c>
      <c r="G537" s="44" t="s">
        <v>1338</v>
      </c>
      <c r="I537" s="44" t="s">
        <v>126</v>
      </c>
      <c r="J537" s="44" t="s">
        <v>353</v>
      </c>
      <c r="R537" s="44">
        <v>45566.372731481482</v>
      </c>
      <c r="S537" s="44">
        <v>45566</v>
      </c>
      <c r="T537" s="44">
        <v>45568.364537037036</v>
      </c>
      <c r="U537" s="44" t="s">
        <v>140</v>
      </c>
      <c r="V537" s="44" t="s">
        <v>333</v>
      </c>
      <c r="W537" s="44" t="s">
        <v>323</v>
      </c>
      <c r="X537" s="44" t="s">
        <v>340</v>
      </c>
      <c r="Y537" s="44">
        <v>0</v>
      </c>
    </row>
    <row r="538" spans="1:25" x14ac:dyDescent="0.25">
      <c r="A538" s="44">
        <v>44951</v>
      </c>
      <c r="B538" s="44" t="s">
        <v>1339</v>
      </c>
      <c r="C538" s="44" t="s">
        <v>291</v>
      </c>
      <c r="D538" s="44" t="s">
        <v>217</v>
      </c>
      <c r="E538" s="44">
        <v>42171</v>
      </c>
      <c r="F538" s="44" t="s">
        <v>86</v>
      </c>
      <c r="G538" s="44" t="s">
        <v>1340</v>
      </c>
      <c r="I538" s="44" t="s">
        <v>126</v>
      </c>
      <c r="J538" s="44" t="s">
        <v>353</v>
      </c>
      <c r="R538" s="44">
        <v>45566.51158564815</v>
      </c>
      <c r="S538" s="44">
        <v>45566</v>
      </c>
      <c r="T538" s="44">
        <v>45568.425046296295</v>
      </c>
      <c r="U538" s="44" t="s">
        <v>135</v>
      </c>
      <c r="V538" s="44" t="s">
        <v>333</v>
      </c>
      <c r="W538" s="44" t="s">
        <v>323</v>
      </c>
      <c r="X538" s="44" t="s">
        <v>340</v>
      </c>
      <c r="Y538" s="44">
        <v>0</v>
      </c>
    </row>
    <row r="539" spans="1:25" x14ac:dyDescent="0.25">
      <c r="A539" s="44">
        <v>44952</v>
      </c>
      <c r="B539" s="44" t="s">
        <v>1250</v>
      </c>
      <c r="C539" s="44" t="s">
        <v>15</v>
      </c>
      <c r="D539" s="44" t="s">
        <v>1341</v>
      </c>
      <c r="E539" s="44">
        <v>41512</v>
      </c>
      <c r="F539" s="44" t="s">
        <v>86</v>
      </c>
      <c r="G539" s="44" t="s">
        <v>1342</v>
      </c>
      <c r="I539" s="44" t="s">
        <v>126</v>
      </c>
      <c r="J539" s="44" t="s">
        <v>353</v>
      </c>
      <c r="R539" s="44">
        <v>45566.512719907405</v>
      </c>
      <c r="S539" s="44">
        <v>45566</v>
      </c>
      <c r="T539" s="44">
        <v>45568.426504629628</v>
      </c>
      <c r="U539" s="44" t="s">
        <v>135</v>
      </c>
      <c r="V539" s="44" t="s">
        <v>334</v>
      </c>
      <c r="W539" s="44" t="s">
        <v>323</v>
      </c>
      <c r="X539" s="44" t="s">
        <v>117</v>
      </c>
      <c r="Y539" s="44">
        <v>0</v>
      </c>
    </row>
    <row r="540" spans="1:25" x14ac:dyDescent="0.25">
      <c r="A540" s="44">
        <v>44953</v>
      </c>
      <c r="B540" s="44" t="s">
        <v>42</v>
      </c>
      <c r="C540" s="44" t="s">
        <v>96</v>
      </c>
      <c r="D540" s="44" t="s">
        <v>1154</v>
      </c>
      <c r="E540" s="44">
        <v>43475</v>
      </c>
      <c r="F540" s="44" t="s">
        <v>86</v>
      </c>
      <c r="G540" s="44" t="s">
        <v>1343</v>
      </c>
      <c r="I540" s="44" t="s">
        <v>126</v>
      </c>
      <c r="J540" s="44" t="s">
        <v>353</v>
      </c>
      <c r="R540" s="44">
        <v>45566.515543981484</v>
      </c>
      <c r="S540" s="44">
        <v>45566</v>
      </c>
      <c r="T540" s="44">
        <v>45568.42559027778</v>
      </c>
      <c r="U540" s="44" t="s">
        <v>135</v>
      </c>
      <c r="V540" s="44" t="s">
        <v>333</v>
      </c>
      <c r="W540" s="44" t="s">
        <v>323</v>
      </c>
      <c r="X540" s="44" t="s">
        <v>340</v>
      </c>
      <c r="Y540" s="44">
        <v>0</v>
      </c>
    </row>
    <row r="541" spans="1:25" x14ac:dyDescent="0.25">
      <c r="A541" s="44">
        <v>44954</v>
      </c>
      <c r="B541" s="44" t="s">
        <v>77</v>
      </c>
      <c r="C541" s="44" t="s">
        <v>52</v>
      </c>
      <c r="D541" s="44" t="s">
        <v>100</v>
      </c>
      <c r="E541" s="44">
        <v>40847</v>
      </c>
      <c r="F541" s="44" t="s">
        <v>86</v>
      </c>
      <c r="G541" s="44" t="s">
        <v>1344</v>
      </c>
      <c r="I541" s="44" t="s">
        <v>126</v>
      </c>
      <c r="J541" s="44" t="s">
        <v>353</v>
      </c>
      <c r="R541" s="44">
        <v>45566.519467592596</v>
      </c>
      <c r="S541" s="44">
        <v>45566</v>
      </c>
      <c r="T541" s="44">
        <v>45568.425405092596</v>
      </c>
      <c r="U541" s="44" t="s">
        <v>135</v>
      </c>
      <c r="V541" s="44" t="s">
        <v>335</v>
      </c>
      <c r="W541" s="44" t="s">
        <v>323</v>
      </c>
      <c r="X541" s="44" t="s">
        <v>340</v>
      </c>
      <c r="Y541" s="44">
        <v>0</v>
      </c>
    </row>
    <row r="542" spans="1:25" x14ac:dyDescent="0.25">
      <c r="A542" s="44">
        <v>44967</v>
      </c>
      <c r="B542" s="44" t="s">
        <v>1345</v>
      </c>
      <c r="C542" s="44" t="s">
        <v>52</v>
      </c>
      <c r="D542" s="44" t="s">
        <v>53</v>
      </c>
      <c r="E542" s="44">
        <v>41405</v>
      </c>
      <c r="F542" s="44" t="s">
        <v>85</v>
      </c>
      <c r="G542" s="44" t="s">
        <v>1346</v>
      </c>
      <c r="I542" s="44" t="s">
        <v>126</v>
      </c>
      <c r="J542" s="44" t="s">
        <v>353</v>
      </c>
      <c r="R542" s="44">
        <v>45567.271666666667</v>
      </c>
      <c r="S542" s="44">
        <v>45567</v>
      </c>
      <c r="T542" s="44">
        <v>45567.272638888891</v>
      </c>
      <c r="U542" s="44" t="s">
        <v>665</v>
      </c>
      <c r="V542" s="44" t="s">
        <v>334</v>
      </c>
      <c r="W542" s="44" t="s">
        <v>323</v>
      </c>
      <c r="X542" s="44" t="s">
        <v>340</v>
      </c>
      <c r="Y542" s="44">
        <v>0</v>
      </c>
    </row>
    <row r="543" spans="1:25" x14ac:dyDescent="0.25">
      <c r="A543" s="44">
        <v>44968</v>
      </c>
      <c r="B543" s="44" t="s">
        <v>1347</v>
      </c>
      <c r="C543" s="44" t="s">
        <v>185</v>
      </c>
      <c r="D543" s="44" t="s">
        <v>36</v>
      </c>
      <c r="E543" s="44">
        <v>23920</v>
      </c>
      <c r="F543" s="44" t="s">
        <v>85</v>
      </c>
      <c r="G543" s="44" t="s">
        <v>1348</v>
      </c>
      <c r="I543" s="44" t="s">
        <v>126</v>
      </c>
      <c r="J543" s="44" t="s">
        <v>353</v>
      </c>
      <c r="R543" s="44">
        <v>45567.274085648147</v>
      </c>
      <c r="S543" s="44">
        <v>45567</v>
      </c>
      <c r="T543" s="44">
        <v>45567.275208333333</v>
      </c>
      <c r="U543" s="44" t="s">
        <v>665</v>
      </c>
      <c r="V543" s="44" t="s">
        <v>354</v>
      </c>
      <c r="W543" s="44" t="s">
        <v>323</v>
      </c>
      <c r="X543" s="44" t="s">
        <v>340</v>
      </c>
      <c r="Y543" s="44">
        <v>0</v>
      </c>
    </row>
    <row r="544" spans="1:25" x14ac:dyDescent="0.25">
      <c r="A544" s="44">
        <v>44969</v>
      </c>
      <c r="B544" s="44" t="s">
        <v>1349</v>
      </c>
      <c r="C544" s="44" t="s">
        <v>1350</v>
      </c>
      <c r="D544" s="44" t="s">
        <v>132</v>
      </c>
      <c r="E544" s="44">
        <v>40375</v>
      </c>
      <c r="F544" s="44" t="s">
        <v>85</v>
      </c>
      <c r="I544" s="44" t="s">
        <v>126</v>
      </c>
      <c r="J544" s="44" t="s">
        <v>353</v>
      </c>
      <c r="R544" s="44">
        <v>45567.276608796295</v>
      </c>
      <c r="S544" s="44">
        <v>45567</v>
      </c>
      <c r="T544" s="44">
        <v>45567.277361111112</v>
      </c>
      <c r="U544" s="44" t="s">
        <v>665</v>
      </c>
      <c r="V544" s="44" t="s">
        <v>335</v>
      </c>
      <c r="W544" s="44" t="s">
        <v>323</v>
      </c>
      <c r="X544" s="44" t="s">
        <v>340</v>
      </c>
      <c r="Y544" s="44">
        <v>0</v>
      </c>
    </row>
    <row r="545" spans="1:25" x14ac:dyDescent="0.25">
      <c r="A545" s="44">
        <v>44970</v>
      </c>
      <c r="B545" s="44" t="s">
        <v>10</v>
      </c>
      <c r="C545" s="44" t="s">
        <v>52</v>
      </c>
      <c r="D545" s="44" t="s">
        <v>1351</v>
      </c>
      <c r="E545" s="44">
        <v>22724</v>
      </c>
      <c r="F545" s="44" t="s">
        <v>85</v>
      </c>
      <c r="G545" s="44" t="s">
        <v>1352</v>
      </c>
      <c r="I545" s="44" t="s">
        <v>126</v>
      </c>
      <c r="J545" s="44" t="s">
        <v>353</v>
      </c>
      <c r="R545" s="44">
        <v>45567.278680555559</v>
      </c>
      <c r="S545" s="44">
        <v>45567</v>
      </c>
      <c r="T545" s="44">
        <v>45567.279537037037</v>
      </c>
      <c r="U545" s="44" t="s">
        <v>665</v>
      </c>
      <c r="V545" s="44" t="s">
        <v>354</v>
      </c>
      <c r="W545" s="44" t="s">
        <v>323</v>
      </c>
      <c r="X545" s="44" t="s">
        <v>340</v>
      </c>
      <c r="Y545" s="44">
        <v>0</v>
      </c>
    </row>
    <row r="546" spans="1:25" x14ac:dyDescent="0.25">
      <c r="A546" s="44">
        <v>44971</v>
      </c>
      <c r="B546" s="44" t="s">
        <v>1353</v>
      </c>
      <c r="C546" s="44" t="s">
        <v>288</v>
      </c>
      <c r="D546" s="44" t="s">
        <v>28</v>
      </c>
      <c r="E546" s="44">
        <v>42996</v>
      </c>
      <c r="F546" s="44" t="s">
        <v>85</v>
      </c>
      <c r="I546" s="44" t="s">
        <v>126</v>
      </c>
      <c r="J546" s="44" t="s">
        <v>353</v>
      </c>
      <c r="R546" s="44">
        <v>45567.280868055554</v>
      </c>
      <c r="S546" s="44">
        <v>45567</v>
      </c>
      <c r="T546" s="44">
        <v>45567.28162037037</v>
      </c>
      <c r="U546" s="44" t="s">
        <v>665</v>
      </c>
      <c r="V546" s="44" t="s">
        <v>333</v>
      </c>
      <c r="W546" s="44" t="s">
        <v>323</v>
      </c>
      <c r="X546" s="44" t="s">
        <v>340</v>
      </c>
      <c r="Y546" s="44">
        <v>0</v>
      </c>
    </row>
    <row r="547" spans="1:25" x14ac:dyDescent="0.25">
      <c r="A547" s="44">
        <v>44972</v>
      </c>
      <c r="B547" s="44" t="s">
        <v>1354</v>
      </c>
      <c r="C547" s="44" t="s">
        <v>40</v>
      </c>
      <c r="D547" s="44" t="s">
        <v>1355</v>
      </c>
      <c r="E547" s="44">
        <v>40806</v>
      </c>
      <c r="F547" s="44" t="s">
        <v>86</v>
      </c>
      <c r="G547" s="44" t="s">
        <v>1356</v>
      </c>
      <c r="I547" s="44" t="s">
        <v>126</v>
      </c>
      <c r="J547" s="44" t="s">
        <v>353</v>
      </c>
      <c r="R547" s="44">
        <v>45567.283055555556</v>
      </c>
      <c r="S547" s="44">
        <v>45567</v>
      </c>
      <c r="T547" s="44">
        <v>45567.283912037034</v>
      </c>
      <c r="U547" s="44" t="s">
        <v>665</v>
      </c>
      <c r="V547" s="44" t="s">
        <v>335</v>
      </c>
      <c r="W547" s="44" t="s">
        <v>323</v>
      </c>
      <c r="X547" s="44" t="s">
        <v>340</v>
      </c>
      <c r="Y547" s="44">
        <v>0</v>
      </c>
    </row>
    <row r="548" spans="1:25" x14ac:dyDescent="0.25">
      <c r="A548" s="44">
        <v>44973</v>
      </c>
      <c r="B548" s="44" t="s">
        <v>27</v>
      </c>
      <c r="C548" s="44" t="s">
        <v>314</v>
      </c>
      <c r="D548" s="44" t="s">
        <v>1357</v>
      </c>
      <c r="E548" s="44">
        <v>24728</v>
      </c>
      <c r="F548" s="44" t="s">
        <v>85</v>
      </c>
      <c r="G548" s="44" t="s">
        <v>1358</v>
      </c>
      <c r="I548" s="44" t="s">
        <v>126</v>
      </c>
      <c r="J548" s="44" t="s">
        <v>353</v>
      </c>
      <c r="R548" s="44">
        <v>45567.284814814811</v>
      </c>
      <c r="S548" s="44">
        <v>45567</v>
      </c>
      <c r="T548" s="44">
        <v>45567.290775462963</v>
      </c>
      <c r="U548" s="44" t="s">
        <v>665</v>
      </c>
      <c r="V548" s="44" t="s">
        <v>354</v>
      </c>
      <c r="W548" s="44" t="s">
        <v>323</v>
      </c>
      <c r="X548" s="44" t="s">
        <v>340</v>
      </c>
      <c r="Y548" s="44">
        <v>0</v>
      </c>
    </row>
    <row r="549" spans="1:25" x14ac:dyDescent="0.25">
      <c r="A549" s="44">
        <v>44974</v>
      </c>
      <c r="B549" s="44" t="s">
        <v>1359</v>
      </c>
      <c r="C549" s="44" t="s">
        <v>428</v>
      </c>
      <c r="D549" s="44" t="s">
        <v>24</v>
      </c>
      <c r="E549" s="44">
        <v>43071</v>
      </c>
      <c r="F549" s="44" t="s">
        <v>85</v>
      </c>
      <c r="G549" s="44" t="s">
        <v>1360</v>
      </c>
      <c r="I549" s="44" t="s">
        <v>126</v>
      </c>
      <c r="J549" s="44" t="s">
        <v>353</v>
      </c>
      <c r="R549" s="44">
        <v>45567.287060185183</v>
      </c>
      <c r="S549" s="44">
        <v>45567</v>
      </c>
      <c r="T549" s="44">
        <v>45567.287662037037</v>
      </c>
      <c r="U549" s="44" t="s">
        <v>665</v>
      </c>
      <c r="V549" s="44" t="s">
        <v>333</v>
      </c>
      <c r="W549" s="44" t="s">
        <v>323</v>
      </c>
      <c r="X549" s="44" t="s">
        <v>340</v>
      </c>
      <c r="Y549" s="44">
        <v>0</v>
      </c>
    </row>
    <row r="550" spans="1:25" x14ac:dyDescent="0.25">
      <c r="A550" s="44">
        <v>44997</v>
      </c>
      <c r="B550" s="44" t="s">
        <v>14</v>
      </c>
      <c r="C550" s="44" t="s">
        <v>214</v>
      </c>
      <c r="D550" s="44" t="s">
        <v>50</v>
      </c>
      <c r="E550" s="44">
        <v>22285</v>
      </c>
      <c r="F550" s="44" t="s">
        <v>85</v>
      </c>
      <c r="G550" s="44" t="s">
        <v>1361</v>
      </c>
      <c r="I550" s="44" t="s">
        <v>126</v>
      </c>
      <c r="J550" s="44" t="s">
        <v>353</v>
      </c>
      <c r="R550" s="44">
        <v>45567.701840277776</v>
      </c>
      <c r="S550" s="44">
        <v>45567</v>
      </c>
      <c r="T550" s="44">
        <v>45567.703136574077</v>
      </c>
      <c r="U550" s="44" t="s">
        <v>561</v>
      </c>
      <c r="V550" s="44" t="s">
        <v>354</v>
      </c>
      <c r="W550" s="44" t="s">
        <v>323</v>
      </c>
      <c r="X550" s="44" t="s">
        <v>340</v>
      </c>
      <c r="Y550" s="44">
        <v>0</v>
      </c>
    </row>
    <row r="551" spans="1:25" x14ac:dyDescent="0.25">
      <c r="A551" s="44">
        <v>44998</v>
      </c>
      <c r="B551" s="44" t="s">
        <v>170</v>
      </c>
      <c r="C551" s="44" t="s">
        <v>1362</v>
      </c>
      <c r="D551" s="44" t="s">
        <v>48</v>
      </c>
      <c r="E551" s="44">
        <v>24104</v>
      </c>
      <c r="F551" s="44" t="s">
        <v>85</v>
      </c>
      <c r="G551" s="44" t="s">
        <v>1363</v>
      </c>
      <c r="I551" s="44" t="s">
        <v>126</v>
      </c>
      <c r="J551" s="44" t="s">
        <v>353</v>
      </c>
      <c r="R551" s="44">
        <v>45567.707291666666</v>
      </c>
      <c r="S551" s="44">
        <v>45567</v>
      </c>
      <c r="T551" s="44">
        <v>45567.707812499997</v>
      </c>
      <c r="U551" s="44" t="s">
        <v>561</v>
      </c>
      <c r="V551" s="44" t="s">
        <v>354</v>
      </c>
      <c r="W551" s="44" t="s">
        <v>323</v>
      </c>
      <c r="X551" s="44" t="s">
        <v>340</v>
      </c>
      <c r="Y551" s="44">
        <v>0</v>
      </c>
    </row>
    <row r="552" spans="1:25" x14ac:dyDescent="0.25">
      <c r="A552" s="44">
        <v>45008</v>
      </c>
      <c r="B552" s="44" t="s">
        <v>1364</v>
      </c>
      <c r="C552" s="44" t="s">
        <v>96</v>
      </c>
      <c r="D552" s="44" t="s">
        <v>109</v>
      </c>
      <c r="E552" s="44">
        <v>39675</v>
      </c>
      <c r="F552" s="44" t="s">
        <v>85</v>
      </c>
      <c r="G552" s="44" t="s">
        <v>1365</v>
      </c>
      <c r="I552" s="44" t="s">
        <v>126</v>
      </c>
      <c r="J552" s="44" t="s">
        <v>353</v>
      </c>
      <c r="R552" s="44">
        <v>45568.358067129629</v>
      </c>
      <c r="S552" s="44">
        <v>45568</v>
      </c>
      <c r="T552" s="44">
        <v>45568.363692129627</v>
      </c>
      <c r="U552" s="44" t="s">
        <v>140</v>
      </c>
      <c r="V552" s="44" t="s">
        <v>697</v>
      </c>
      <c r="W552" s="44" t="s">
        <v>323</v>
      </c>
      <c r="X552" s="44" t="s">
        <v>340</v>
      </c>
      <c r="Y552" s="44">
        <v>0</v>
      </c>
    </row>
    <row r="553" spans="1:25" x14ac:dyDescent="0.25">
      <c r="A553" s="44">
        <v>45009</v>
      </c>
      <c r="B553" s="44" t="s">
        <v>1266</v>
      </c>
      <c r="C553" s="44" t="s">
        <v>1267</v>
      </c>
      <c r="D553" s="44" t="s">
        <v>1154</v>
      </c>
      <c r="E553" s="44">
        <v>41576</v>
      </c>
      <c r="F553" s="44" t="s">
        <v>86</v>
      </c>
      <c r="G553" s="44" t="s">
        <v>1366</v>
      </c>
      <c r="I553" s="44" t="s">
        <v>126</v>
      </c>
      <c r="J553" s="44" t="s">
        <v>353</v>
      </c>
      <c r="R553" s="44">
        <v>45568.421701388892</v>
      </c>
      <c r="S553" s="44">
        <v>45568</v>
      </c>
      <c r="T553" s="44">
        <v>45568.425219907411</v>
      </c>
      <c r="U553" s="44" t="s">
        <v>135</v>
      </c>
      <c r="V553" s="44" t="s">
        <v>334</v>
      </c>
      <c r="W553" s="44" t="s">
        <v>323</v>
      </c>
      <c r="X553" s="44" t="s">
        <v>340</v>
      </c>
      <c r="Y553" s="44">
        <v>0</v>
      </c>
    </row>
    <row r="554" spans="1:25" x14ac:dyDescent="0.25">
      <c r="A554" s="44">
        <v>45010</v>
      </c>
      <c r="B554" s="44" t="s">
        <v>96</v>
      </c>
      <c r="C554" s="44" t="s">
        <v>10</v>
      </c>
      <c r="D554" s="44" t="s">
        <v>1367</v>
      </c>
      <c r="E554" s="44">
        <v>43788</v>
      </c>
      <c r="F554" s="44" t="s">
        <v>86</v>
      </c>
      <c r="G554" s="44" t="s">
        <v>1368</v>
      </c>
      <c r="I554" s="44" t="s">
        <v>126</v>
      </c>
      <c r="J554" s="44" t="s">
        <v>353</v>
      </c>
      <c r="R554" s="44">
        <v>45568.422835648147</v>
      </c>
      <c r="S554" s="44">
        <v>45568</v>
      </c>
      <c r="T554" s="44">
        <v>45568.424837962964</v>
      </c>
      <c r="U554" s="44" t="s">
        <v>135</v>
      </c>
      <c r="V554" s="44" t="s">
        <v>333</v>
      </c>
      <c r="W554" s="44" t="s">
        <v>323</v>
      </c>
      <c r="X554" s="44" t="s">
        <v>340</v>
      </c>
      <c r="Y554" s="44">
        <v>0</v>
      </c>
    </row>
    <row r="555" spans="1:25" x14ac:dyDescent="0.25">
      <c r="A555" s="44">
        <v>45011</v>
      </c>
      <c r="B555" s="44" t="s">
        <v>96</v>
      </c>
      <c r="C555" s="44" t="s">
        <v>10</v>
      </c>
      <c r="D555" s="44" t="s">
        <v>1369</v>
      </c>
      <c r="E555" s="44">
        <v>42904</v>
      </c>
      <c r="F555" s="44" t="s">
        <v>86</v>
      </c>
      <c r="G555" s="44" t="s">
        <v>1370</v>
      </c>
      <c r="I555" s="44" t="s">
        <v>126</v>
      </c>
      <c r="J555" s="44" t="s">
        <v>353</v>
      </c>
      <c r="R555" s="44">
        <v>45568.423750000002</v>
      </c>
      <c r="S555" s="44">
        <v>45568</v>
      </c>
      <c r="T555" s="44">
        <v>45568.424675925926</v>
      </c>
      <c r="U555" s="44" t="s">
        <v>135</v>
      </c>
      <c r="V555" s="44" t="s">
        <v>333</v>
      </c>
      <c r="W555" s="44" t="s">
        <v>323</v>
      </c>
      <c r="X555" s="44" t="s">
        <v>340</v>
      </c>
      <c r="Y555" s="44">
        <v>0</v>
      </c>
    </row>
    <row r="556" spans="1:25" x14ac:dyDescent="0.25">
      <c r="A556" s="44">
        <v>45100</v>
      </c>
      <c r="B556" s="44" t="s">
        <v>10</v>
      </c>
      <c r="C556" s="44" t="s">
        <v>765</v>
      </c>
      <c r="D556" s="44" t="s">
        <v>179</v>
      </c>
      <c r="E556" s="44">
        <v>16962</v>
      </c>
      <c r="F556" s="44" t="s">
        <v>85</v>
      </c>
      <c r="G556" s="44" t="s">
        <v>1371</v>
      </c>
      <c r="I556" s="44" t="s">
        <v>126</v>
      </c>
      <c r="J556" s="44" t="s">
        <v>353</v>
      </c>
      <c r="R556" s="44">
        <v>45572.681944444441</v>
      </c>
      <c r="S556" s="44">
        <v>45572</v>
      </c>
      <c r="T556" s="44">
        <v>45572.68340277778</v>
      </c>
      <c r="U556" s="44" t="s">
        <v>278</v>
      </c>
      <c r="V556" s="44" t="s">
        <v>354</v>
      </c>
      <c r="W556" s="44" t="s">
        <v>323</v>
      </c>
      <c r="X556" s="44" t="s">
        <v>340</v>
      </c>
      <c r="Y556" s="44">
        <v>0</v>
      </c>
    </row>
    <row r="557" spans="1:25" x14ac:dyDescent="0.25">
      <c r="A557" s="44">
        <v>45101</v>
      </c>
      <c r="B557" s="44" t="s">
        <v>66</v>
      </c>
      <c r="C557" s="44" t="s">
        <v>104</v>
      </c>
      <c r="D557" s="44" t="s">
        <v>1372</v>
      </c>
      <c r="E557" s="44">
        <v>40602</v>
      </c>
      <c r="F557" s="44" t="s">
        <v>85</v>
      </c>
      <c r="G557" s="44" t="s">
        <v>1373</v>
      </c>
      <c r="I557" s="44" t="s">
        <v>126</v>
      </c>
      <c r="J557" s="44" t="s">
        <v>353</v>
      </c>
      <c r="R557" s="44">
        <v>45572.7341087963</v>
      </c>
      <c r="S557" s="44">
        <v>45572</v>
      </c>
      <c r="T557" s="44">
        <v>45574.457476851851</v>
      </c>
      <c r="U557" s="44" t="s">
        <v>438</v>
      </c>
      <c r="V557" s="44" t="s">
        <v>335</v>
      </c>
      <c r="W557" s="44" t="s">
        <v>323</v>
      </c>
      <c r="X557" s="44" t="s">
        <v>340</v>
      </c>
      <c r="Y557" s="44">
        <v>0</v>
      </c>
    </row>
    <row r="558" spans="1:25" x14ac:dyDescent="0.25">
      <c r="A558" s="44">
        <v>45105</v>
      </c>
      <c r="B558" s="44" t="s">
        <v>10</v>
      </c>
      <c r="C558" s="44" t="s">
        <v>42</v>
      </c>
      <c r="D558" s="44" t="s">
        <v>518</v>
      </c>
      <c r="E558" s="44">
        <v>41692</v>
      </c>
      <c r="F558" s="44" t="s">
        <v>85</v>
      </c>
      <c r="G558" s="44" t="s">
        <v>1374</v>
      </c>
      <c r="I558" s="44" t="s">
        <v>126</v>
      </c>
      <c r="J558" s="44" t="s">
        <v>353</v>
      </c>
      <c r="R558" s="44">
        <v>45572.926481481481</v>
      </c>
      <c r="S558" s="44">
        <v>45572</v>
      </c>
      <c r="T558" s="44">
        <v>45572.931030092594</v>
      </c>
      <c r="U558" s="44" t="s">
        <v>168</v>
      </c>
      <c r="V558" s="44" t="s">
        <v>333</v>
      </c>
      <c r="W558" s="44" t="s">
        <v>323</v>
      </c>
      <c r="X558" s="44" t="s">
        <v>121</v>
      </c>
      <c r="Y558" s="44">
        <v>0</v>
      </c>
    </row>
    <row r="559" spans="1:25" x14ac:dyDescent="0.25">
      <c r="A559" s="44">
        <v>45106</v>
      </c>
      <c r="B559" s="44" t="s">
        <v>10</v>
      </c>
      <c r="C559" s="44" t="s">
        <v>1375</v>
      </c>
      <c r="D559" s="44" t="s">
        <v>1036</v>
      </c>
      <c r="E559" s="44">
        <v>42401</v>
      </c>
      <c r="F559" s="44" t="s">
        <v>85</v>
      </c>
      <c r="G559" s="44" t="s">
        <v>1376</v>
      </c>
      <c r="I559" s="44" t="s">
        <v>126</v>
      </c>
      <c r="J559" s="44" t="s">
        <v>353</v>
      </c>
      <c r="R559" s="44">
        <v>45572.927789351852</v>
      </c>
      <c r="S559" s="44">
        <v>45572</v>
      </c>
      <c r="T559" s="44">
        <v>45572.932152777779</v>
      </c>
      <c r="U559" s="44" t="s">
        <v>168</v>
      </c>
      <c r="V559" s="44" t="s">
        <v>333</v>
      </c>
      <c r="W559" s="44" t="s">
        <v>323</v>
      </c>
      <c r="X559" s="44" t="s">
        <v>121</v>
      </c>
      <c r="Y559" s="44">
        <v>0</v>
      </c>
    </row>
    <row r="560" spans="1:25" x14ac:dyDescent="0.25">
      <c r="A560" s="44">
        <v>45110</v>
      </c>
      <c r="B560" s="44" t="s">
        <v>54</v>
      </c>
      <c r="C560" s="44" t="s">
        <v>252</v>
      </c>
      <c r="D560" s="44" t="s">
        <v>1377</v>
      </c>
      <c r="E560" s="44">
        <v>41248</v>
      </c>
      <c r="F560" s="44" t="s">
        <v>85</v>
      </c>
      <c r="G560" s="44" t="s">
        <v>1378</v>
      </c>
      <c r="I560" s="44" t="s">
        <v>126</v>
      </c>
      <c r="J560" s="44" t="s">
        <v>353</v>
      </c>
      <c r="R560" s="44">
        <v>45572.968645833331</v>
      </c>
      <c r="S560" s="44">
        <v>45572</v>
      </c>
      <c r="T560" s="44">
        <v>45572.969629629632</v>
      </c>
      <c r="U560" s="44" t="s">
        <v>566</v>
      </c>
      <c r="V560" s="44" t="s">
        <v>334</v>
      </c>
      <c r="W560" s="44" t="s">
        <v>323</v>
      </c>
      <c r="X560" s="44" t="s">
        <v>340</v>
      </c>
      <c r="Y560" s="44">
        <v>0</v>
      </c>
    </row>
    <row r="561" spans="1:25" x14ac:dyDescent="0.25">
      <c r="A561" s="44">
        <v>45156</v>
      </c>
      <c r="B561" s="44" t="s">
        <v>1379</v>
      </c>
      <c r="C561" s="44" t="s">
        <v>1380</v>
      </c>
      <c r="D561" s="44" t="s">
        <v>29</v>
      </c>
      <c r="E561" s="44">
        <v>30378</v>
      </c>
      <c r="F561" s="44" t="s">
        <v>85</v>
      </c>
      <c r="G561" s="44" t="s">
        <v>1381</v>
      </c>
      <c r="I561" s="44" t="s">
        <v>126</v>
      </c>
      <c r="J561" s="44" t="s">
        <v>353</v>
      </c>
      <c r="R561" s="44">
        <v>45573.737615740742</v>
      </c>
      <c r="S561" s="44">
        <v>45573</v>
      </c>
      <c r="T561" s="44">
        <v>45573.738761574074</v>
      </c>
      <c r="U561" s="44" t="s">
        <v>429</v>
      </c>
      <c r="V561" s="44" t="s">
        <v>354</v>
      </c>
      <c r="W561" s="44" t="s">
        <v>323</v>
      </c>
      <c r="X561" s="44" t="s">
        <v>340</v>
      </c>
      <c r="Y561" s="44">
        <v>0</v>
      </c>
    </row>
    <row r="562" spans="1:25" x14ac:dyDescent="0.25">
      <c r="A562" s="44">
        <v>45165</v>
      </c>
      <c r="B562" s="44" t="s">
        <v>1382</v>
      </c>
      <c r="C562" s="44" t="s">
        <v>1383</v>
      </c>
      <c r="D562" s="44" t="s">
        <v>96</v>
      </c>
      <c r="E562" s="44">
        <v>41702</v>
      </c>
      <c r="F562" s="44" t="s">
        <v>85</v>
      </c>
      <c r="G562" s="44" t="s">
        <v>1384</v>
      </c>
      <c r="I562" s="44" t="s">
        <v>126</v>
      </c>
      <c r="J562" s="44" t="s">
        <v>353</v>
      </c>
      <c r="R562" s="44">
        <v>45573.900613425925</v>
      </c>
      <c r="S562" s="44">
        <v>45573</v>
      </c>
      <c r="T562" s="44">
        <v>45573.901608796295</v>
      </c>
      <c r="U562" s="44" t="s">
        <v>429</v>
      </c>
      <c r="V562" s="44" t="s">
        <v>333</v>
      </c>
      <c r="W562" s="44" t="s">
        <v>323</v>
      </c>
      <c r="X562" s="44" t="s">
        <v>340</v>
      </c>
      <c r="Y562" s="44">
        <v>0</v>
      </c>
    </row>
    <row r="563" spans="1:25" x14ac:dyDescent="0.25">
      <c r="A563" s="44">
        <v>45166</v>
      </c>
      <c r="B563" s="44" t="s">
        <v>868</v>
      </c>
      <c r="C563" s="44" t="s">
        <v>163</v>
      </c>
      <c r="D563" s="44" t="s">
        <v>13</v>
      </c>
      <c r="E563" s="44">
        <v>29587</v>
      </c>
      <c r="F563" s="44" t="s">
        <v>85</v>
      </c>
      <c r="G563" s="44" t="s">
        <v>1385</v>
      </c>
      <c r="I563" s="44" t="s">
        <v>126</v>
      </c>
      <c r="J563" s="44" t="s">
        <v>353</v>
      </c>
      <c r="R563" s="44">
        <v>45573.905162037037</v>
      </c>
      <c r="S563" s="44">
        <v>45573</v>
      </c>
      <c r="T563" s="44">
        <v>45573.905949074076</v>
      </c>
      <c r="U563" s="44" t="s">
        <v>429</v>
      </c>
      <c r="V563" s="44" t="s">
        <v>354</v>
      </c>
      <c r="W563" s="44" t="s">
        <v>323</v>
      </c>
      <c r="X563" s="44" t="s">
        <v>340</v>
      </c>
      <c r="Y563" s="44">
        <v>0</v>
      </c>
    </row>
    <row r="564" spans="1:25" x14ac:dyDescent="0.25">
      <c r="A564" s="44">
        <v>45167</v>
      </c>
      <c r="B564" s="44" t="s">
        <v>502</v>
      </c>
      <c r="C564" s="44" t="s">
        <v>978</v>
      </c>
      <c r="D564" s="44" t="s">
        <v>23</v>
      </c>
      <c r="E564" s="44">
        <v>28623</v>
      </c>
      <c r="F564" s="44" t="s">
        <v>85</v>
      </c>
      <c r="G564" s="44" t="s">
        <v>1386</v>
      </c>
      <c r="I564" s="44" t="s">
        <v>126</v>
      </c>
      <c r="J564" s="44" t="s">
        <v>353</v>
      </c>
      <c r="R564" s="44">
        <v>45573.907256944447</v>
      </c>
      <c r="S564" s="44">
        <v>45573</v>
      </c>
      <c r="T564" s="44">
        <v>45573.909629629627</v>
      </c>
      <c r="U564" s="44" t="s">
        <v>429</v>
      </c>
      <c r="V564" s="44" t="s">
        <v>354</v>
      </c>
      <c r="W564" s="44" t="s">
        <v>323</v>
      </c>
      <c r="X564" s="44" t="s">
        <v>340</v>
      </c>
      <c r="Y564" s="44">
        <v>0</v>
      </c>
    </row>
    <row r="565" spans="1:25" x14ac:dyDescent="0.25">
      <c r="A565" s="44">
        <v>45168</v>
      </c>
      <c r="B565" s="44" t="s">
        <v>1387</v>
      </c>
      <c r="C565" s="44" t="s">
        <v>459</v>
      </c>
      <c r="D565" s="44" t="s">
        <v>484</v>
      </c>
      <c r="E565" s="44">
        <v>40783</v>
      </c>
      <c r="F565" s="44" t="s">
        <v>85</v>
      </c>
      <c r="G565" s="44" t="s">
        <v>1388</v>
      </c>
      <c r="I565" s="44" t="s">
        <v>126</v>
      </c>
      <c r="J565" s="44" t="s">
        <v>353</v>
      </c>
      <c r="R565" s="44">
        <v>45573.909224537034</v>
      </c>
      <c r="S565" s="44">
        <v>45573</v>
      </c>
      <c r="T565" s="44">
        <v>45573.910034722219</v>
      </c>
      <c r="U565" s="44" t="s">
        <v>429</v>
      </c>
      <c r="V565" s="44" t="s">
        <v>335</v>
      </c>
      <c r="W565" s="44" t="s">
        <v>323</v>
      </c>
      <c r="X565" s="44" t="s">
        <v>340</v>
      </c>
      <c r="Y565" s="44">
        <v>0</v>
      </c>
    </row>
    <row r="566" spans="1:25" x14ac:dyDescent="0.25">
      <c r="A566" s="44">
        <v>45169</v>
      </c>
      <c r="B566" s="44" t="s">
        <v>1389</v>
      </c>
      <c r="C566" s="44" t="s">
        <v>96</v>
      </c>
      <c r="D566" s="44" t="s">
        <v>1390</v>
      </c>
      <c r="E566" s="44">
        <v>21923</v>
      </c>
      <c r="F566" s="44" t="s">
        <v>85</v>
      </c>
      <c r="G566" s="44" t="s">
        <v>1391</v>
      </c>
      <c r="I566" s="44" t="s">
        <v>126</v>
      </c>
      <c r="J566" s="44" t="s">
        <v>353</v>
      </c>
      <c r="R566" s="44">
        <v>45573.912187499998</v>
      </c>
      <c r="S566" s="44">
        <v>45573</v>
      </c>
      <c r="T566" s="44">
        <v>45573.912546296298</v>
      </c>
      <c r="U566" s="44" t="s">
        <v>429</v>
      </c>
      <c r="V566" s="44" t="s">
        <v>354</v>
      </c>
      <c r="W566" s="44" t="s">
        <v>323</v>
      </c>
      <c r="X566" s="44" t="s">
        <v>340</v>
      </c>
      <c r="Y566" s="44">
        <v>0</v>
      </c>
    </row>
    <row r="567" spans="1:25" x14ac:dyDescent="0.25">
      <c r="A567" s="44">
        <v>45170</v>
      </c>
      <c r="B567" s="44" t="s">
        <v>175</v>
      </c>
      <c r="C567" s="44" t="s">
        <v>1392</v>
      </c>
      <c r="D567" s="44" t="s">
        <v>1377</v>
      </c>
      <c r="E567" s="44">
        <v>43025</v>
      </c>
      <c r="F567" s="44" t="s">
        <v>85</v>
      </c>
      <c r="G567" s="44" t="s">
        <v>1393</v>
      </c>
      <c r="I567" s="44" t="s">
        <v>126</v>
      </c>
      <c r="J567" s="44" t="s">
        <v>353</v>
      </c>
      <c r="R567" s="44">
        <v>45573.913368055553</v>
      </c>
      <c r="S567" s="44">
        <v>45573</v>
      </c>
      <c r="T567" s="44">
        <v>45573.913703703707</v>
      </c>
      <c r="U567" s="44" t="s">
        <v>429</v>
      </c>
      <c r="V567" s="44" t="s">
        <v>333</v>
      </c>
      <c r="W567" s="44" t="s">
        <v>323</v>
      </c>
      <c r="X567" s="44" t="s">
        <v>340</v>
      </c>
      <c r="Y567" s="44">
        <v>0</v>
      </c>
    </row>
    <row r="568" spans="1:25" x14ac:dyDescent="0.25">
      <c r="A568" s="44">
        <v>45171</v>
      </c>
      <c r="B568" s="44" t="s">
        <v>1290</v>
      </c>
      <c r="C568" s="44" t="s">
        <v>514</v>
      </c>
      <c r="D568" s="44" t="s">
        <v>1394</v>
      </c>
      <c r="E568" s="44">
        <v>27073</v>
      </c>
      <c r="F568" s="44" t="s">
        <v>86</v>
      </c>
      <c r="G568" s="44" t="s">
        <v>1395</v>
      </c>
      <c r="I568" s="44" t="s">
        <v>126</v>
      </c>
      <c r="J568" s="44" t="s">
        <v>353</v>
      </c>
      <c r="R568" s="44">
        <v>45573.915335648147</v>
      </c>
      <c r="S568" s="44">
        <v>45573</v>
      </c>
      <c r="T568" s="44">
        <v>45573.915509259263</v>
      </c>
      <c r="U568" s="44" t="s">
        <v>429</v>
      </c>
      <c r="V568" s="44" t="s">
        <v>354</v>
      </c>
      <c r="W568" s="44" t="s">
        <v>323</v>
      </c>
      <c r="X568" s="44" t="s">
        <v>340</v>
      </c>
      <c r="Y568" s="44">
        <v>0</v>
      </c>
    </row>
    <row r="569" spans="1:25" x14ac:dyDescent="0.25">
      <c r="A569" s="44">
        <v>45172</v>
      </c>
      <c r="B569" s="44" t="s">
        <v>1285</v>
      </c>
      <c r="C569" s="44" t="s">
        <v>1396</v>
      </c>
      <c r="D569" s="44" t="s">
        <v>99</v>
      </c>
      <c r="E569" s="44">
        <v>42018</v>
      </c>
      <c r="F569" s="44" t="s">
        <v>85</v>
      </c>
      <c r="G569" s="44" t="s">
        <v>1397</v>
      </c>
      <c r="I569" s="44" t="s">
        <v>126</v>
      </c>
      <c r="J569" s="44" t="s">
        <v>353</v>
      </c>
      <c r="R569" s="44">
        <v>45573.91710648148</v>
      </c>
      <c r="S569" s="44">
        <v>45573</v>
      </c>
      <c r="T569" s="44">
        <v>45573.91747685185</v>
      </c>
      <c r="U569" s="44" t="s">
        <v>429</v>
      </c>
      <c r="V569" s="44" t="s">
        <v>333</v>
      </c>
      <c r="W569" s="44" t="s">
        <v>323</v>
      </c>
      <c r="X569" s="44" t="s">
        <v>340</v>
      </c>
      <c r="Y569" s="44">
        <v>0</v>
      </c>
    </row>
    <row r="570" spans="1:25" x14ac:dyDescent="0.25">
      <c r="A570" s="44">
        <v>45173</v>
      </c>
      <c r="B570" s="44" t="s">
        <v>1285</v>
      </c>
      <c r="C570" s="44" t="s">
        <v>1398</v>
      </c>
      <c r="D570" s="44" t="s">
        <v>1229</v>
      </c>
      <c r="E570" s="44">
        <v>41375</v>
      </c>
      <c r="F570" s="44" t="s">
        <v>85</v>
      </c>
      <c r="G570" s="44" t="s">
        <v>1399</v>
      </c>
      <c r="I570" s="44" t="s">
        <v>126</v>
      </c>
      <c r="J570" s="44" t="s">
        <v>353</v>
      </c>
      <c r="R570" s="44">
        <v>45573.918576388889</v>
      </c>
      <c r="S570" s="44">
        <v>45573</v>
      </c>
      <c r="T570" s="44">
        <v>45573.918877314813</v>
      </c>
      <c r="U570" s="44" t="s">
        <v>429</v>
      </c>
      <c r="V570" s="44" t="s">
        <v>334</v>
      </c>
      <c r="W570" s="44" t="s">
        <v>323</v>
      </c>
      <c r="X570" s="44" t="s">
        <v>340</v>
      </c>
      <c r="Y570" s="44">
        <v>0</v>
      </c>
    </row>
    <row r="571" spans="1:25" x14ac:dyDescent="0.25">
      <c r="A571" s="44">
        <v>45174</v>
      </c>
      <c r="B571" s="44" t="s">
        <v>1400</v>
      </c>
      <c r="C571" s="44" t="s">
        <v>169</v>
      </c>
      <c r="D571" s="44" t="s">
        <v>1401</v>
      </c>
      <c r="E571" s="44">
        <v>30511</v>
      </c>
      <c r="F571" s="44" t="s">
        <v>85</v>
      </c>
      <c r="G571" s="44" t="s">
        <v>1402</v>
      </c>
      <c r="I571" s="44" t="s">
        <v>126</v>
      </c>
      <c r="J571" s="44" t="s">
        <v>353</v>
      </c>
      <c r="R571" s="44">
        <v>45573.919745370367</v>
      </c>
      <c r="S571" s="44">
        <v>45573</v>
      </c>
      <c r="T571" s="44">
        <v>45573.920115740744</v>
      </c>
      <c r="U571" s="44" t="s">
        <v>429</v>
      </c>
      <c r="V571" s="44" t="s">
        <v>354</v>
      </c>
      <c r="W571" s="44" t="s">
        <v>323</v>
      </c>
      <c r="X571" s="44" t="s">
        <v>340</v>
      </c>
      <c r="Y571" s="44">
        <v>0</v>
      </c>
    </row>
    <row r="572" spans="1:25" x14ac:dyDescent="0.25">
      <c r="A572" s="44">
        <v>45175</v>
      </c>
      <c r="B572" s="44" t="s">
        <v>46</v>
      </c>
      <c r="C572" s="44" t="s">
        <v>486</v>
      </c>
      <c r="D572" s="44" t="s">
        <v>146</v>
      </c>
      <c r="E572" s="44">
        <v>27167</v>
      </c>
      <c r="F572" s="44" t="s">
        <v>85</v>
      </c>
      <c r="G572" s="44" t="s">
        <v>1403</v>
      </c>
      <c r="I572" s="44" t="s">
        <v>126</v>
      </c>
      <c r="J572" s="44" t="s">
        <v>353</v>
      </c>
      <c r="R572" s="44">
        <v>45573.920798611114</v>
      </c>
      <c r="S572" s="44">
        <v>45573</v>
      </c>
      <c r="T572" s="44">
        <v>45573.921226851853</v>
      </c>
      <c r="U572" s="44" t="s">
        <v>429</v>
      </c>
      <c r="V572" s="44" t="s">
        <v>354</v>
      </c>
      <c r="W572" s="44" t="s">
        <v>323</v>
      </c>
      <c r="X572" s="44" t="s">
        <v>340</v>
      </c>
      <c r="Y572" s="44">
        <v>0</v>
      </c>
    </row>
    <row r="573" spans="1:25" x14ac:dyDescent="0.25">
      <c r="A573" s="44">
        <v>45199</v>
      </c>
      <c r="B573" s="44" t="s">
        <v>1237</v>
      </c>
      <c r="C573" s="44" t="s">
        <v>256</v>
      </c>
      <c r="D573" s="44" t="s">
        <v>1404</v>
      </c>
      <c r="E573" s="44">
        <v>25356</v>
      </c>
      <c r="F573" s="44" t="s">
        <v>86</v>
      </c>
      <c r="G573" s="44" t="s">
        <v>1405</v>
      </c>
      <c r="I573" s="44" t="s">
        <v>126</v>
      </c>
      <c r="J573" s="44" t="s">
        <v>353</v>
      </c>
      <c r="R573" s="44">
        <v>45575.415497685186</v>
      </c>
      <c r="S573" s="44">
        <v>45575</v>
      </c>
      <c r="T573" s="44">
        <v>45575.416666666664</v>
      </c>
      <c r="U573" s="44" t="s">
        <v>200</v>
      </c>
      <c r="V573" s="44" t="s">
        <v>354</v>
      </c>
      <c r="W573" s="44" t="s">
        <v>323</v>
      </c>
      <c r="X573" s="44" t="s">
        <v>340</v>
      </c>
      <c r="Y573" s="44">
        <v>0</v>
      </c>
    </row>
    <row r="574" spans="1:25" x14ac:dyDescent="0.25">
      <c r="A574" s="44">
        <v>45200</v>
      </c>
      <c r="B574" s="44" t="s">
        <v>1406</v>
      </c>
      <c r="D574" s="44" t="s">
        <v>1407</v>
      </c>
      <c r="E574" s="44">
        <v>34563</v>
      </c>
      <c r="F574" s="44" t="s">
        <v>85</v>
      </c>
      <c r="H574" s="44" t="s">
        <v>1408</v>
      </c>
      <c r="I574" s="44" t="s">
        <v>1003</v>
      </c>
      <c r="J574" s="44" t="s">
        <v>356</v>
      </c>
      <c r="R574" s="44">
        <v>45575.419479166667</v>
      </c>
      <c r="S574" s="44">
        <v>45575</v>
      </c>
      <c r="T574" s="44">
        <v>45575.420046296298</v>
      </c>
      <c r="U574" s="44" t="s">
        <v>200</v>
      </c>
      <c r="V574" s="44" t="s">
        <v>337</v>
      </c>
      <c r="W574" s="44" t="s">
        <v>323</v>
      </c>
      <c r="X574" s="44" t="s">
        <v>340</v>
      </c>
      <c r="Y574" s="44">
        <v>0</v>
      </c>
    </row>
    <row r="575" spans="1:25" x14ac:dyDescent="0.25">
      <c r="A575" s="44">
        <v>45201</v>
      </c>
      <c r="B575" s="44" t="s">
        <v>1409</v>
      </c>
      <c r="C575" s="44" t="s">
        <v>1410</v>
      </c>
      <c r="D575" s="44" t="s">
        <v>1411</v>
      </c>
      <c r="E575" s="44">
        <v>25764</v>
      </c>
      <c r="F575" s="44" t="s">
        <v>85</v>
      </c>
      <c r="G575" s="44" t="s">
        <v>1412</v>
      </c>
      <c r="I575" s="44" t="s">
        <v>126</v>
      </c>
      <c r="J575" s="44" t="s">
        <v>353</v>
      </c>
      <c r="R575" s="44">
        <v>45575.420555555553</v>
      </c>
      <c r="S575" s="44">
        <v>45575</v>
      </c>
      <c r="T575" s="44">
        <v>45575.420914351853</v>
      </c>
      <c r="U575" s="44" t="s">
        <v>200</v>
      </c>
      <c r="V575" s="44" t="s">
        <v>354</v>
      </c>
      <c r="W575" s="44" t="s">
        <v>323</v>
      </c>
      <c r="X575" s="44" t="s">
        <v>340</v>
      </c>
      <c r="Y575" s="44">
        <v>0</v>
      </c>
    </row>
    <row r="576" spans="1:25" x14ac:dyDescent="0.25">
      <c r="A576" s="44">
        <v>45202</v>
      </c>
      <c r="B576" s="44" t="s">
        <v>978</v>
      </c>
      <c r="C576" s="44" t="s">
        <v>1413</v>
      </c>
      <c r="D576" s="44" t="s">
        <v>53</v>
      </c>
      <c r="E576" s="44">
        <v>42165</v>
      </c>
      <c r="F576" s="44" t="s">
        <v>85</v>
      </c>
      <c r="G576" s="44" t="s">
        <v>1414</v>
      </c>
      <c r="I576" s="44" t="s">
        <v>126</v>
      </c>
      <c r="J576" s="44" t="s">
        <v>353</v>
      </c>
      <c r="R576" s="44">
        <v>45575.421365740738</v>
      </c>
      <c r="S576" s="44">
        <v>45575</v>
      </c>
      <c r="T576" s="44">
        <v>45575.421736111108</v>
      </c>
      <c r="U576" s="44" t="s">
        <v>200</v>
      </c>
      <c r="V576" s="44" t="s">
        <v>333</v>
      </c>
      <c r="W576" s="44" t="s">
        <v>323</v>
      </c>
      <c r="X576" s="44" t="s">
        <v>340</v>
      </c>
      <c r="Y576" s="44">
        <v>0</v>
      </c>
    </row>
    <row r="577" spans="1:25" x14ac:dyDescent="0.25">
      <c r="A577" s="44">
        <v>45256</v>
      </c>
      <c r="B577" s="44" t="s">
        <v>54</v>
      </c>
      <c r="C577" s="44" t="s">
        <v>258</v>
      </c>
      <c r="D577" s="44" t="s">
        <v>13</v>
      </c>
      <c r="E577" s="44">
        <v>41803</v>
      </c>
      <c r="F577" s="44" t="s">
        <v>85</v>
      </c>
      <c r="G577" s="44" t="s">
        <v>1415</v>
      </c>
      <c r="I577" s="44" t="s">
        <v>126</v>
      </c>
      <c r="J577" s="44" t="s">
        <v>353</v>
      </c>
      <c r="R577" s="44">
        <v>45577.456134259257</v>
      </c>
      <c r="S577" s="44">
        <v>45577</v>
      </c>
      <c r="T577" s="44">
        <v>45577.456793981481</v>
      </c>
      <c r="U577" s="44" t="s">
        <v>343</v>
      </c>
      <c r="V577" s="44" t="s">
        <v>333</v>
      </c>
      <c r="W577" s="44" t="s">
        <v>323</v>
      </c>
      <c r="X577" s="44" t="s">
        <v>340</v>
      </c>
      <c r="Y577" s="44">
        <v>0</v>
      </c>
    </row>
    <row r="578" spans="1:25" x14ac:dyDescent="0.25">
      <c r="A578" s="44">
        <v>45257</v>
      </c>
      <c r="B578" s="44" t="s">
        <v>83</v>
      </c>
      <c r="C578" s="44" t="s">
        <v>96</v>
      </c>
      <c r="D578" s="44" t="s">
        <v>1416</v>
      </c>
      <c r="E578" s="44">
        <v>25712</v>
      </c>
      <c r="F578" s="44" t="s">
        <v>85</v>
      </c>
      <c r="G578" s="44" t="s">
        <v>1417</v>
      </c>
      <c r="I578" s="44" t="s">
        <v>126</v>
      </c>
      <c r="J578" s="44" t="s">
        <v>353</v>
      </c>
      <c r="R578" s="44">
        <v>45577.469710648147</v>
      </c>
      <c r="S578" s="44">
        <v>45577</v>
      </c>
      <c r="T578" s="44">
        <v>45577.470312500001</v>
      </c>
      <c r="U578" s="44" t="s">
        <v>343</v>
      </c>
      <c r="V578" s="44" t="s">
        <v>354</v>
      </c>
      <c r="W578" s="44" t="s">
        <v>323</v>
      </c>
      <c r="X578" s="44" t="s">
        <v>340</v>
      </c>
      <c r="Y578" s="44">
        <v>0</v>
      </c>
    </row>
    <row r="579" spans="1:25" x14ac:dyDescent="0.25">
      <c r="A579" s="44">
        <v>45258</v>
      </c>
      <c r="B579" s="44" t="s">
        <v>152</v>
      </c>
      <c r="C579" s="44" t="s">
        <v>150</v>
      </c>
      <c r="D579" s="44" t="s">
        <v>23</v>
      </c>
      <c r="E579" s="44">
        <v>28196</v>
      </c>
      <c r="F579" s="44" t="s">
        <v>85</v>
      </c>
      <c r="G579" s="44" t="s">
        <v>1418</v>
      </c>
      <c r="I579" s="44" t="s">
        <v>126</v>
      </c>
      <c r="J579" s="44" t="s">
        <v>353</v>
      </c>
      <c r="R579" s="44">
        <v>45577.474687499998</v>
      </c>
      <c r="S579" s="44">
        <v>45577</v>
      </c>
      <c r="T579" s="44">
        <v>45577.475104166668</v>
      </c>
      <c r="U579" s="44" t="s">
        <v>438</v>
      </c>
      <c r="V579" s="44" t="s">
        <v>354</v>
      </c>
      <c r="W579" s="44" t="s">
        <v>323</v>
      </c>
      <c r="X579" s="44" t="s">
        <v>340</v>
      </c>
      <c r="Y579" s="44">
        <v>0</v>
      </c>
    </row>
    <row r="580" spans="1:25" x14ac:dyDescent="0.25">
      <c r="A580" s="44">
        <v>45267</v>
      </c>
      <c r="B580" s="44" t="s">
        <v>150</v>
      </c>
      <c r="C580" s="44" t="s">
        <v>1419</v>
      </c>
      <c r="D580" s="44" t="s">
        <v>71</v>
      </c>
      <c r="E580" s="44">
        <v>34355</v>
      </c>
      <c r="F580" s="44" t="s">
        <v>85</v>
      </c>
      <c r="G580" s="44" t="s">
        <v>1420</v>
      </c>
      <c r="I580" s="44" t="s">
        <v>126</v>
      </c>
      <c r="J580" s="44" t="s">
        <v>353</v>
      </c>
      <c r="R580" s="44">
        <v>45577.866249999999</v>
      </c>
      <c r="S580" s="44">
        <v>45577</v>
      </c>
      <c r="T580" s="44">
        <v>45577.8671875</v>
      </c>
      <c r="U580" s="44" t="s">
        <v>566</v>
      </c>
      <c r="V580" s="44" t="s">
        <v>337</v>
      </c>
      <c r="W580" s="44" t="s">
        <v>323</v>
      </c>
      <c r="X580" s="44" t="s">
        <v>340</v>
      </c>
      <c r="Y580" s="44">
        <v>0</v>
      </c>
    </row>
    <row r="581" spans="1:25" x14ac:dyDescent="0.25">
      <c r="A581" s="44">
        <v>45268</v>
      </c>
      <c r="B581" s="44" t="s">
        <v>1421</v>
      </c>
      <c r="C581" s="44" t="s">
        <v>227</v>
      </c>
      <c r="D581" s="44" t="s">
        <v>1422</v>
      </c>
      <c r="E581" s="44">
        <v>33503</v>
      </c>
      <c r="F581" s="44" t="s">
        <v>85</v>
      </c>
      <c r="G581" s="44" t="s">
        <v>1423</v>
      </c>
      <c r="I581" s="44" t="s">
        <v>126</v>
      </c>
      <c r="J581" s="44" t="s">
        <v>353</v>
      </c>
      <c r="R581" s="44">
        <v>45577.86822916667</v>
      </c>
      <c r="S581" s="44">
        <v>45577</v>
      </c>
      <c r="T581" s="44">
        <v>45577.86917824074</v>
      </c>
      <c r="U581" s="44" t="s">
        <v>566</v>
      </c>
      <c r="V581" s="44" t="s">
        <v>337</v>
      </c>
      <c r="W581" s="44" t="s">
        <v>323</v>
      </c>
      <c r="X581" s="44" t="s">
        <v>340</v>
      </c>
      <c r="Y581" s="44">
        <v>0</v>
      </c>
    </row>
    <row r="582" spans="1:25" x14ac:dyDescent="0.25">
      <c r="A582" s="44">
        <v>45283</v>
      </c>
      <c r="B582" s="44" t="s">
        <v>1424</v>
      </c>
      <c r="C582" s="44" t="s">
        <v>150</v>
      </c>
      <c r="D582" s="44" t="s">
        <v>1425</v>
      </c>
      <c r="E582" s="44">
        <v>41828</v>
      </c>
      <c r="F582" s="44" t="s">
        <v>85</v>
      </c>
      <c r="G582" s="44" t="s">
        <v>1426</v>
      </c>
      <c r="I582" s="44" t="s">
        <v>126</v>
      </c>
      <c r="J582" s="44" t="s">
        <v>353</v>
      </c>
      <c r="R582" s="44">
        <v>45578.840763888889</v>
      </c>
      <c r="S582" s="44">
        <v>45578</v>
      </c>
      <c r="T582" s="44">
        <v>45578.847060185188</v>
      </c>
      <c r="U582" s="44" t="s">
        <v>566</v>
      </c>
      <c r="V582" s="44" t="s">
        <v>333</v>
      </c>
      <c r="W582" s="44" t="s">
        <v>323</v>
      </c>
      <c r="X582" s="44" t="s">
        <v>340</v>
      </c>
      <c r="Y582" s="44">
        <v>0</v>
      </c>
    </row>
    <row r="583" spans="1:25" x14ac:dyDescent="0.25">
      <c r="A583" s="44">
        <v>45294</v>
      </c>
      <c r="B583" s="44" t="s">
        <v>1427</v>
      </c>
      <c r="C583" s="44" t="s">
        <v>1428</v>
      </c>
      <c r="D583" s="44" t="s">
        <v>649</v>
      </c>
      <c r="E583" s="44">
        <v>24744</v>
      </c>
      <c r="F583" s="44" t="s">
        <v>85</v>
      </c>
      <c r="G583" s="44" t="s">
        <v>1429</v>
      </c>
      <c r="I583" s="44" t="s">
        <v>126</v>
      </c>
      <c r="J583" s="44" t="s">
        <v>353</v>
      </c>
      <c r="R583" s="44">
        <v>45579.26017361111</v>
      </c>
      <c r="S583" s="44">
        <v>45579</v>
      </c>
      <c r="T583" s="44">
        <v>45579.262337962966</v>
      </c>
      <c r="U583" s="44" t="s">
        <v>665</v>
      </c>
      <c r="V583" s="44" t="s">
        <v>354</v>
      </c>
      <c r="W583" s="44" t="s">
        <v>323</v>
      </c>
      <c r="X583" s="44" t="s">
        <v>340</v>
      </c>
      <c r="Y583" s="44">
        <v>0</v>
      </c>
    </row>
  </sheetData>
  <sortState ref="A1:Y476">
    <sortCondition ref="X1:X476"/>
  </sortState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27"/>
  <sheetViews>
    <sheetView workbookViewId="0">
      <selection activeCell="A4" sqref="A4"/>
    </sheetView>
  </sheetViews>
  <sheetFormatPr baseColWidth="10" defaultColWidth="4" defaultRowHeight="13.2" x14ac:dyDescent="0.25"/>
  <cols>
    <col min="1" max="1" width="6" bestFit="1" customWidth="1"/>
    <col min="2" max="4" width="5.109375" bestFit="1" customWidth="1"/>
    <col min="5" max="5" width="6.88671875" bestFit="1" customWidth="1"/>
    <col min="6" max="6" width="1.5546875" bestFit="1" customWidth="1"/>
    <col min="7" max="8" width="2" bestFit="1" customWidth="1"/>
    <col min="9" max="9" width="6.33203125" bestFit="1" customWidth="1"/>
    <col min="10" max="10" width="5.109375" bestFit="1" customWidth="1"/>
    <col min="11" max="12" width="4" customWidth="1"/>
    <col min="13" max="13" width="7.109375" bestFit="1" customWidth="1"/>
    <col min="14" max="14" width="5.88671875" bestFit="1" customWidth="1"/>
    <col min="15" max="15" width="5.109375" bestFit="1" customWidth="1"/>
    <col min="16" max="16" width="6" bestFit="1" customWidth="1"/>
    <col min="17" max="18" width="5.109375" bestFit="1" customWidth="1"/>
    <col min="19" max="19" width="3.33203125" bestFit="1" customWidth="1"/>
    <col min="20" max="20" width="7.109375" bestFit="1" customWidth="1"/>
    <col min="21" max="21" width="5.88671875" bestFit="1" customWidth="1"/>
    <col min="22" max="22" width="5.109375" bestFit="1" customWidth="1"/>
    <col min="23" max="23" width="9.44140625" customWidth="1"/>
  </cols>
  <sheetData>
    <row r="3" spans="1:22" ht="14.4" x14ac:dyDescent="0.3">
      <c r="I3" s="15" t="s">
        <v>327</v>
      </c>
      <c r="J3" t="s">
        <v>323</v>
      </c>
      <c r="M3" t="s">
        <v>324</v>
      </c>
      <c r="N3" t="s">
        <v>93</v>
      </c>
      <c r="P3" t="s">
        <v>123</v>
      </c>
      <c r="R3" s="15" t="s">
        <v>122</v>
      </c>
      <c r="S3" s="17" t="s">
        <v>325</v>
      </c>
      <c r="T3" t="s">
        <v>324</v>
      </c>
      <c r="U3" t="s">
        <v>326</v>
      </c>
      <c r="V3" s="15" t="s">
        <v>322</v>
      </c>
    </row>
    <row r="4" spans="1:22" x14ac:dyDescent="0.25">
      <c r="A4">
        <f>INFANTIL!B10</f>
        <v>0</v>
      </c>
      <c r="B4" t="str">
        <f>INFANTIL!C10</f>
        <v/>
      </c>
      <c r="C4" t="str">
        <f>INFANTIL!D10</f>
        <v/>
      </c>
      <c r="D4" t="str">
        <f>INFANTIL!E10</f>
        <v/>
      </c>
      <c r="E4">
        <f>INFANTIL!F10</f>
        <v>0</v>
      </c>
      <c r="F4" t="str">
        <f>INFANTIL!G10</f>
        <v/>
      </c>
      <c r="G4" t="str">
        <f>INFANTIL!H10</f>
        <v/>
      </c>
      <c r="I4" s="16">
        <f t="shared" ref="I4:I19" si="0">A4</f>
        <v>0</v>
      </c>
      <c r="J4" s="16" t="e">
        <f>VLOOKUP(I4,[0]!jugadores,13,0)</f>
        <v>#N/A</v>
      </c>
      <c r="K4" s="16"/>
      <c r="L4" s="16"/>
      <c r="M4" s="16">
        <f>E4</f>
        <v>0</v>
      </c>
      <c r="N4" s="16" t="e">
        <f>VLOOKUP(I4,[0]!jugadores,9,0)</f>
        <v>#N/A</v>
      </c>
      <c r="O4" s="16"/>
      <c r="P4" s="16" t="e">
        <f>VLOOKUP(I4,[0]!jugadores,2,0)</f>
        <v>#N/A</v>
      </c>
      <c r="Q4" s="16"/>
      <c r="R4" s="16" t="e">
        <f>VLOOKUP(I4,[0]!jugadores,8,0)</f>
        <v>#N/A</v>
      </c>
      <c r="T4" s="16" t="e">
        <f>VLOOKUP(I4,[0]!jugadores,14,0)</f>
        <v>#N/A</v>
      </c>
      <c r="U4" s="16" t="e">
        <f>VLOOKUP(I4,[0]!jugadores,12,0)</f>
        <v>#N/A</v>
      </c>
      <c r="V4" s="16" t="e">
        <f>VLOOKUP(I4,[0]!jugadores,11,0)</f>
        <v>#N/A</v>
      </c>
    </row>
    <row r="5" spans="1:22" x14ac:dyDescent="0.25">
      <c r="A5">
        <f>INFANTIL!B11</f>
        <v>0</v>
      </c>
      <c r="B5" t="str">
        <f>INFANTIL!C11</f>
        <v/>
      </c>
      <c r="C5" t="str">
        <f>INFANTIL!D11</f>
        <v/>
      </c>
      <c r="D5" t="str">
        <f>INFANTIL!E11</f>
        <v/>
      </c>
      <c r="E5">
        <f>INFANTIL!F11</f>
        <v>0</v>
      </c>
      <c r="F5" t="str">
        <f>INFANTIL!G11</f>
        <v/>
      </c>
      <c r="G5" t="str">
        <f>INFANTIL!H11</f>
        <v/>
      </c>
      <c r="I5" s="16">
        <f t="shared" si="0"/>
        <v>0</v>
      </c>
      <c r="J5" s="16" t="e">
        <f>VLOOKUP(I5,[0]!jugadores,13,0)</f>
        <v>#N/A</v>
      </c>
      <c r="K5" s="16"/>
      <c r="L5" s="16"/>
      <c r="M5" s="16">
        <f t="shared" ref="M5:M19" si="1">E5</f>
        <v>0</v>
      </c>
      <c r="N5" s="16" t="e">
        <f>VLOOKUP(I5,[0]!jugadores,9,0)</f>
        <v>#N/A</v>
      </c>
      <c r="O5" s="16"/>
      <c r="P5" s="16" t="e">
        <f>VLOOKUP(I5,[0]!jugadores,2,0)</f>
        <v>#N/A</v>
      </c>
      <c r="Q5" s="16"/>
      <c r="R5" s="16" t="e">
        <f>VLOOKUP(I5,[0]!jugadores,8,0)</f>
        <v>#N/A</v>
      </c>
      <c r="T5" s="16" t="e">
        <f>VLOOKUP(I5,[0]!jugadores,14,0)</f>
        <v>#N/A</v>
      </c>
      <c r="U5" s="16" t="e">
        <f>VLOOKUP(I5,[0]!jugadores,12,0)</f>
        <v>#N/A</v>
      </c>
      <c r="V5" s="16" t="e">
        <f>VLOOKUP(I5,[0]!jugadores,11,0)</f>
        <v>#N/A</v>
      </c>
    </row>
    <row r="6" spans="1:22" x14ac:dyDescent="0.25">
      <c r="A6">
        <f>INFANTIL!B12</f>
        <v>0</v>
      </c>
      <c r="B6" t="str">
        <f>INFANTIL!C12</f>
        <v/>
      </c>
      <c r="C6" t="str">
        <f>INFANTIL!D12</f>
        <v/>
      </c>
      <c r="D6" t="str">
        <f>INFANTIL!E12</f>
        <v/>
      </c>
      <c r="E6">
        <f>INFANTIL!F12</f>
        <v>0</v>
      </c>
      <c r="F6" t="str">
        <f>INFANTIL!G12</f>
        <v/>
      </c>
      <c r="G6" t="str">
        <f>INFANTIL!H12</f>
        <v/>
      </c>
      <c r="I6" s="16">
        <f t="shared" si="0"/>
        <v>0</v>
      </c>
      <c r="J6" s="16" t="e">
        <f>VLOOKUP(I6,[0]!jugadores,13,0)</f>
        <v>#N/A</v>
      </c>
      <c r="K6" s="16"/>
      <c r="L6" s="16"/>
      <c r="M6" s="16">
        <f t="shared" si="1"/>
        <v>0</v>
      </c>
      <c r="N6" s="16" t="e">
        <f>VLOOKUP(I6,[0]!jugadores,9,0)</f>
        <v>#N/A</v>
      </c>
      <c r="O6" s="16"/>
      <c r="P6" s="16" t="e">
        <f>VLOOKUP(I6,[0]!jugadores,2,0)</f>
        <v>#N/A</v>
      </c>
      <c r="Q6" s="16"/>
      <c r="R6" s="16" t="e">
        <f>VLOOKUP(I6,[0]!jugadores,8,0)</f>
        <v>#N/A</v>
      </c>
      <c r="T6" s="16" t="e">
        <f>VLOOKUP(I6,[0]!jugadores,14,0)</f>
        <v>#N/A</v>
      </c>
      <c r="U6" s="16" t="e">
        <f>VLOOKUP(I6,[0]!jugadores,12,0)</f>
        <v>#N/A</v>
      </c>
      <c r="V6" s="16" t="e">
        <f>VLOOKUP(I6,[0]!jugadores,11,0)</f>
        <v>#N/A</v>
      </c>
    </row>
    <row r="7" spans="1:22" x14ac:dyDescent="0.25">
      <c r="A7">
        <f>INFANTIL!B13</f>
        <v>0</v>
      </c>
      <c r="B7" t="str">
        <f>INFANTIL!C13</f>
        <v/>
      </c>
      <c r="C7" t="str">
        <f>INFANTIL!D13</f>
        <v/>
      </c>
      <c r="D7" t="str">
        <f>INFANTIL!E13</f>
        <v/>
      </c>
      <c r="E7">
        <f>INFANTIL!F13</f>
        <v>0</v>
      </c>
      <c r="F7" t="str">
        <f>INFANTIL!G13</f>
        <v/>
      </c>
      <c r="G7" t="str">
        <f>INFANTIL!H13</f>
        <v/>
      </c>
      <c r="I7" s="16">
        <f t="shared" si="0"/>
        <v>0</v>
      </c>
      <c r="J7" s="16" t="e">
        <f>VLOOKUP(I7,[0]!jugadores,13,0)</f>
        <v>#N/A</v>
      </c>
      <c r="K7" s="16"/>
      <c r="L7" s="16"/>
      <c r="M7" s="16">
        <f t="shared" si="1"/>
        <v>0</v>
      </c>
      <c r="N7" s="16" t="e">
        <f>VLOOKUP(I7,[0]!jugadores,9,0)</f>
        <v>#N/A</v>
      </c>
      <c r="O7" s="16"/>
      <c r="P7" s="16" t="e">
        <f>VLOOKUP(I7,[0]!jugadores,2,0)</f>
        <v>#N/A</v>
      </c>
      <c r="Q7" s="16"/>
      <c r="R7" s="16" t="e">
        <f>VLOOKUP(I7,[0]!jugadores,8,0)</f>
        <v>#N/A</v>
      </c>
      <c r="T7" s="16" t="e">
        <f>VLOOKUP(I7,[0]!jugadores,14,0)</f>
        <v>#N/A</v>
      </c>
      <c r="U7" s="16" t="e">
        <f>VLOOKUP(I7,[0]!jugadores,12,0)</f>
        <v>#N/A</v>
      </c>
      <c r="V7" s="16" t="e">
        <f>VLOOKUP(I7,[0]!jugadores,11,0)</f>
        <v>#N/A</v>
      </c>
    </row>
    <row r="8" spans="1:22" x14ac:dyDescent="0.25">
      <c r="A8" t="e">
        <f>INFANTIL!#REF!</f>
        <v>#REF!</v>
      </c>
      <c r="B8" t="e">
        <f>INFANTIL!#REF!</f>
        <v>#REF!</v>
      </c>
      <c r="C8" t="e">
        <f>INFANTIL!#REF!</f>
        <v>#REF!</v>
      </c>
      <c r="D8" t="e">
        <f>INFANTIL!#REF!</f>
        <v>#REF!</v>
      </c>
      <c r="E8" t="e">
        <f>INFANTIL!#REF!</f>
        <v>#REF!</v>
      </c>
      <c r="F8" t="e">
        <f>INFANTIL!#REF!</f>
        <v>#REF!</v>
      </c>
      <c r="G8" t="e">
        <f>INFANTIL!#REF!</f>
        <v>#REF!</v>
      </c>
      <c r="I8" s="16" t="e">
        <f t="shared" si="0"/>
        <v>#REF!</v>
      </c>
      <c r="J8" s="16" t="e">
        <f>VLOOKUP(I8,[0]!jugadores,13,0)</f>
        <v>#REF!</v>
      </c>
      <c r="K8" s="16"/>
      <c r="L8" s="16"/>
      <c r="M8" s="16" t="e">
        <f t="shared" si="1"/>
        <v>#REF!</v>
      </c>
      <c r="N8" s="16" t="e">
        <f>VLOOKUP(I8,[0]!jugadores,9,0)</f>
        <v>#REF!</v>
      </c>
      <c r="O8" s="16"/>
      <c r="P8" s="16" t="e">
        <f>VLOOKUP(I8,[0]!jugadores,2,0)</f>
        <v>#REF!</v>
      </c>
      <c r="Q8" s="16"/>
      <c r="R8" s="16" t="e">
        <f>VLOOKUP(I8,[0]!jugadores,8,0)</f>
        <v>#REF!</v>
      </c>
      <c r="T8" s="16" t="e">
        <f>VLOOKUP(I8,[0]!jugadores,14,0)</f>
        <v>#REF!</v>
      </c>
      <c r="U8" s="16" t="e">
        <f>VLOOKUP(I8,[0]!jugadores,12,0)</f>
        <v>#REF!</v>
      </c>
      <c r="V8" s="16" t="e">
        <f>VLOOKUP(I8,[0]!jugadores,11,0)</f>
        <v>#REF!</v>
      </c>
    </row>
    <row r="9" spans="1:22" x14ac:dyDescent="0.25">
      <c r="A9">
        <f>INFANTIL!B14</f>
        <v>0</v>
      </c>
      <c r="B9" t="str">
        <f>INFANTIL!C14</f>
        <v/>
      </c>
      <c r="C9" t="str">
        <f>INFANTIL!D14</f>
        <v/>
      </c>
      <c r="D9" t="str">
        <f>INFANTIL!E14</f>
        <v/>
      </c>
      <c r="E9">
        <f>INFANTIL!F14</f>
        <v>0</v>
      </c>
      <c r="F9" t="str">
        <f>INFANTIL!G14</f>
        <v/>
      </c>
      <c r="G9" t="str">
        <f>INFANTIL!H14</f>
        <v/>
      </c>
      <c r="I9" s="16">
        <f t="shared" si="0"/>
        <v>0</v>
      </c>
      <c r="J9" s="16" t="e">
        <f>VLOOKUP(I9,[0]!jugadores,13,0)</f>
        <v>#N/A</v>
      </c>
      <c r="K9" s="16"/>
      <c r="L9" s="16"/>
      <c r="M9" s="16">
        <f t="shared" si="1"/>
        <v>0</v>
      </c>
      <c r="N9" s="16" t="e">
        <f>VLOOKUP(I9,[0]!jugadores,9,0)</f>
        <v>#N/A</v>
      </c>
      <c r="O9" s="16"/>
      <c r="P9" s="16" t="e">
        <f>VLOOKUP(I9,[0]!jugadores,2,0)</f>
        <v>#N/A</v>
      </c>
      <c r="Q9" s="16"/>
      <c r="R9" s="16" t="e">
        <f>VLOOKUP(I9,[0]!jugadores,8,0)</f>
        <v>#N/A</v>
      </c>
      <c r="T9" s="16" t="e">
        <f>VLOOKUP(I9,[0]!jugadores,14,0)</f>
        <v>#N/A</v>
      </c>
      <c r="U9" s="16" t="e">
        <f>VLOOKUP(I9,[0]!jugadores,12,0)</f>
        <v>#N/A</v>
      </c>
      <c r="V9" s="16" t="e">
        <f>VLOOKUP(I9,[0]!jugadores,11,0)</f>
        <v>#N/A</v>
      </c>
    </row>
    <row r="10" spans="1:22" x14ac:dyDescent="0.25">
      <c r="A10" t="e">
        <f>INFANTIL!#REF!</f>
        <v>#REF!</v>
      </c>
      <c r="B10" t="e">
        <f>INFANTIL!#REF!</f>
        <v>#REF!</v>
      </c>
      <c r="C10" t="e">
        <f>INFANTIL!#REF!</f>
        <v>#REF!</v>
      </c>
      <c r="D10" t="e">
        <f>INFANTIL!#REF!</f>
        <v>#REF!</v>
      </c>
      <c r="E10" t="e">
        <f>INFANTIL!#REF!</f>
        <v>#REF!</v>
      </c>
      <c r="F10" t="e">
        <f>INFANTIL!#REF!</f>
        <v>#REF!</v>
      </c>
      <c r="G10" t="e">
        <f>INFANTIL!#REF!</f>
        <v>#REF!</v>
      </c>
      <c r="I10" s="16" t="e">
        <f t="shared" si="0"/>
        <v>#REF!</v>
      </c>
      <c r="J10" s="16" t="e">
        <f>VLOOKUP(I10,[0]!jugadores,13,0)</f>
        <v>#REF!</v>
      </c>
      <c r="K10" s="16"/>
      <c r="L10" s="16"/>
      <c r="M10" s="16" t="e">
        <f t="shared" si="1"/>
        <v>#REF!</v>
      </c>
      <c r="N10" s="16" t="e">
        <f>VLOOKUP(I10,[0]!jugadores,9,0)</f>
        <v>#REF!</v>
      </c>
      <c r="O10" s="16"/>
      <c r="P10" s="16" t="e">
        <f>VLOOKUP(I10,[0]!jugadores,2,0)</f>
        <v>#REF!</v>
      </c>
      <c r="Q10" s="16"/>
      <c r="R10" s="16" t="e">
        <f>VLOOKUP(I10,[0]!jugadores,8,0)</f>
        <v>#REF!</v>
      </c>
      <c r="T10" s="16" t="e">
        <f>VLOOKUP(I10,[0]!jugadores,14,0)</f>
        <v>#REF!</v>
      </c>
      <c r="U10" s="16" t="e">
        <f>VLOOKUP(I10,[0]!jugadores,12,0)</f>
        <v>#REF!</v>
      </c>
      <c r="V10" s="16" t="e">
        <f>VLOOKUP(I10,[0]!jugadores,11,0)</f>
        <v>#REF!</v>
      </c>
    </row>
    <row r="11" spans="1:22" x14ac:dyDescent="0.25">
      <c r="A11">
        <f>INFANTIL!B15</f>
        <v>0</v>
      </c>
      <c r="B11" t="str">
        <f>INFANTIL!C15</f>
        <v/>
      </c>
      <c r="C11" t="str">
        <f>INFANTIL!D15</f>
        <v/>
      </c>
      <c r="D11" t="str">
        <f>INFANTIL!E15</f>
        <v/>
      </c>
      <c r="E11">
        <f>INFANTIL!F15</f>
        <v>0</v>
      </c>
      <c r="F11" t="str">
        <f>INFANTIL!G15</f>
        <v/>
      </c>
      <c r="G11" t="str">
        <f>INFANTIL!H15</f>
        <v/>
      </c>
      <c r="I11" s="16">
        <f t="shared" si="0"/>
        <v>0</v>
      </c>
      <c r="J11" s="16" t="e">
        <f>VLOOKUP(I11,[0]!jugadores,13,0)</f>
        <v>#N/A</v>
      </c>
      <c r="K11" s="16"/>
      <c r="L11" s="16"/>
      <c r="M11" s="16">
        <f t="shared" si="1"/>
        <v>0</v>
      </c>
      <c r="N11" s="16" t="e">
        <f>VLOOKUP(I11,[0]!jugadores,9,0)</f>
        <v>#N/A</v>
      </c>
      <c r="O11" s="16"/>
      <c r="P11" s="16" t="e">
        <f>VLOOKUP(I11,[0]!jugadores,2,0)</f>
        <v>#N/A</v>
      </c>
      <c r="Q11" s="16"/>
      <c r="R11" s="16" t="e">
        <f>VLOOKUP(I11,[0]!jugadores,8,0)</f>
        <v>#N/A</v>
      </c>
      <c r="T11" s="16" t="e">
        <f>VLOOKUP(I11,[0]!jugadores,14,0)</f>
        <v>#N/A</v>
      </c>
      <c r="U11" s="16" t="e">
        <f>VLOOKUP(I11,[0]!jugadores,12,0)</f>
        <v>#N/A</v>
      </c>
      <c r="V11" s="16" t="e">
        <f>VLOOKUP(I11,[0]!jugadores,11,0)</f>
        <v>#N/A</v>
      </c>
    </row>
    <row r="12" spans="1:22" x14ac:dyDescent="0.25">
      <c r="A12" t="e">
        <f>INFANTIL!#REF!</f>
        <v>#REF!</v>
      </c>
      <c r="B12" t="e">
        <f>INFANTIL!#REF!</f>
        <v>#REF!</v>
      </c>
      <c r="C12" t="e">
        <f>INFANTIL!#REF!</f>
        <v>#REF!</v>
      </c>
      <c r="D12" t="e">
        <f>INFANTIL!#REF!</f>
        <v>#REF!</v>
      </c>
      <c r="E12" t="e">
        <f>INFANTIL!#REF!</f>
        <v>#REF!</v>
      </c>
      <c r="F12" t="e">
        <f>INFANTIL!#REF!</f>
        <v>#REF!</v>
      </c>
      <c r="G12" t="e">
        <f>INFANTIL!#REF!</f>
        <v>#REF!</v>
      </c>
      <c r="I12" s="16" t="e">
        <f t="shared" si="0"/>
        <v>#REF!</v>
      </c>
      <c r="J12" s="16" t="e">
        <f>VLOOKUP(I12,[0]!jugadores,13,0)</f>
        <v>#REF!</v>
      </c>
      <c r="K12" s="16"/>
      <c r="L12" s="16"/>
      <c r="M12" s="16" t="e">
        <f t="shared" si="1"/>
        <v>#REF!</v>
      </c>
      <c r="N12" s="16" t="e">
        <f>VLOOKUP(I12,[0]!jugadores,9,0)</f>
        <v>#REF!</v>
      </c>
      <c r="O12" s="16"/>
      <c r="P12" s="16" t="e">
        <f>VLOOKUP(I12,[0]!jugadores,2,0)</f>
        <v>#REF!</v>
      </c>
      <c r="Q12" s="16"/>
      <c r="R12" s="16" t="e">
        <f>VLOOKUP(I12,[0]!jugadores,8,0)</f>
        <v>#REF!</v>
      </c>
      <c r="T12" s="16" t="e">
        <f>VLOOKUP(I12,[0]!jugadores,14,0)</f>
        <v>#REF!</v>
      </c>
      <c r="U12" s="16" t="e">
        <f>VLOOKUP(I12,[0]!jugadores,12,0)</f>
        <v>#REF!</v>
      </c>
      <c r="V12" s="16" t="e">
        <f>VLOOKUP(I12,[0]!jugadores,11,0)</f>
        <v>#REF!</v>
      </c>
    </row>
    <row r="13" spans="1:22" x14ac:dyDescent="0.25">
      <c r="A13">
        <f>INFANTIL!B16</f>
        <v>0</v>
      </c>
      <c r="B13" t="str">
        <f>INFANTIL!C16</f>
        <v/>
      </c>
      <c r="C13" t="str">
        <f>INFANTIL!D16</f>
        <v/>
      </c>
      <c r="D13" t="str">
        <f>INFANTIL!E16</f>
        <v/>
      </c>
      <c r="E13">
        <f>INFANTIL!F16</f>
        <v>0</v>
      </c>
      <c r="F13" t="str">
        <f>INFANTIL!G16</f>
        <v/>
      </c>
      <c r="G13" t="str">
        <f>INFANTIL!H16</f>
        <v/>
      </c>
      <c r="I13" s="16">
        <f t="shared" si="0"/>
        <v>0</v>
      </c>
      <c r="J13" s="16" t="e">
        <f>VLOOKUP(I13,[0]!jugadores,13,0)</f>
        <v>#N/A</v>
      </c>
      <c r="K13" s="16"/>
      <c r="L13" s="16"/>
      <c r="M13" s="16">
        <f t="shared" si="1"/>
        <v>0</v>
      </c>
      <c r="N13" s="16" t="e">
        <f>VLOOKUP(I13,[0]!jugadores,9,0)</f>
        <v>#N/A</v>
      </c>
      <c r="O13" s="16"/>
      <c r="P13" s="16" t="e">
        <f>VLOOKUP(I13,[0]!jugadores,2,0)</f>
        <v>#N/A</v>
      </c>
      <c r="Q13" s="16"/>
      <c r="R13" s="16" t="e">
        <f>VLOOKUP(I13,[0]!jugadores,8,0)</f>
        <v>#N/A</v>
      </c>
      <c r="T13" s="16" t="e">
        <f>VLOOKUP(I13,[0]!jugadores,14,0)</f>
        <v>#N/A</v>
      </c>
      <c r="U13" s="16" t="e">
        <f>VLOOKUP(I13,[0]!jugadores,12,0)</f>
        <v>#N/A</v>
      </c>
      <c r="V13" s="16" t="e">
        <f>VLOOKUP(I13,[0]!jugadores,11,0)</f>
        <v>#N/A</v>
      </c>
    </row>
    <row r="14" spans="1:22" x14ac:dyDescent="0.25">
      <c r="A14" t="e">
        <f>INFANTIL!#REF!</f>
        <v>#REF!</v>
      </c>
      <c r="B14" t="e">
        <f>INFANTIL!#REF!</f>
        <v>#REF!</v>
      </c>
      <c r="C14" t="e">
        <f>INFANTIL!#REF!</f>
        <v>#REF!</v>
      </c>
      <c r="D14" t="e">
        <f>INFANTIL!#REF!</f>
        <v>#REF!</v>
      </c>
      <c r="E14" t="e">
        <f>INFANTIL!#REF!</f>
        <v>#REF!</v>
      </c>
      <c r="F14" t="e">
        <f>INFANTIL!#REF!</f>
        <v>#REF!</v>
      </c>
      <c r="G14" t="e">
        <f>INFANTIL!#REF!</f>
        <v>#REF!</v>
      </c>
      <c r="I14" s="16" t="e">
        <f t="shared" si="0"/>
        <v>#REF!</v>
      </c>
      <c r="J14" s="16" t="e">
        <f>VLOOKUP(I14,[0]!jugadores,13,0)</f>
        <v>#REF!</v>
      </c>
      <c r="K14" s="16"/>
      <c r="L14" s="16"/>
      <c r="M14" s="16" t="e">
        <f t="shared" si="1"/>
        <v>#REF!</v>
      </c>
      <c r="N14" s="16" t="e">
        <f>VLOOKUP(I14,[0]!jugadores,9,0)</f>
        <v>#REF!</v>
      </c>
      <c r="O14" s="16"/>
      <c r="P14" s="16" t="e">
        <f>VLOOKUP(I14,[0]!jugadores,2,0)</f>
        <v>#REF!</v>
      </c>
      <c r="Q14" s="16"/>
      <c r="R14" s="16" t="e">
        <f>VLOOKUP(I14,[0]!jugadores,8,0)</f>
        <v>#REF!</v>
      </c>
      <c r="T14" s="16" t="e">
        <f>VLOOKUP(I14,[0]!jugadores,14,0)</f>
        <v>#REF!</v>
      </c>
      <c r="U14" s="16" t="e">
        <f>VLOOKUP(I14,[0]!jugadores,12,0)</f>
        <v>#REF!</v>
      </c>
      <c r="V14" s="16" t="e">
        <f>VLOOKUP(I14,[0]!jugadores,11,0)</f>
        <v>#REF!</v>
      </c>
    </row>
    <row r="15" spans="1:22" x14ac:dyDescent="0.25">
      <c r="A15" t="e">
        <f>INFANTIL!#REF!</f>
        <v>#REF!</v>
      </c>
      <c r="B15" t="e">
        <f>INFANTIL!#REF!</f>
        <v>#REF!</v>
      </c>
      <c r="C15" t="e">
        <f>INFANTIL!#REF!</f>
        <v>#REF!</v>
      </c>
      <c r="D15" t="e">
        <f>INFANTIL!#REF!</f>
        <v>#REF!</v>
      </c>
      <c r="E15" t="e">
        <f>INFANTIL!#REF!</f>
        <v>#REF!</v>
      </c>
      <c r="F15" t="e">
        <f>INFANTIL!#REF!</f>
        <v>#REF!</v>
      </c>
      <c r="G15" t="e">
        <f>INFANTIL!#REF!</f>
        <v>#REF!</v>
      </c>
      <c r="I15" s="16" t="e">
        <f t="shared" si="0"/>
        <v>#REF!</v>
      </c>
      <c r="J15" s="16" t="e">
        <f>VLOOKUP(I15,[0]!jugadores,13,0)</f>
        <v>#REF!</v>
      </c>
      <c r="K15" s="16"/>
      <c r="L15" s="16"/>
      <c r="M15" s="16" t="e">
        <f t="shared" si="1"/>
        <v>#REF!</v>
      </c>
      <c r="N15" s="16" t="e">
        <f>VLOOKUP(I15,[0]!jugadores,9,0)</f>
        <v>#REF!</v>
      </c>
      <c r="O15" s="16"/>
      <c r="P15" s="16" t="e">
        <f>VLOOKUP(I15,[0]!jugadores,2,0)</f>
        <v>#REF!</v>
      </c>
      <c r="Q15" s="16"/>
      <c r="R15" s="16" t="e">
        <f>VLOOKUP(I15,[0]!jugadores,8,0)</f>
        <v>#REF!</v>
      </c>
      <c r="T15" s="16" t="e">
        <f>VLOOKUP(I15,[0]!jugadores,14,0)</f>
        <v>#REF!</v>
      </c>
      <c r="U15" s="16" t="e">
        <f>VLOOKUP(I15,[0]!jugadores,12,0)</f>
        <v>#REF!</v>
      </c>
      <c r="V15" s="16" t="e">
        <f>VLOOKUP(I15,[0]!jugadores,11,0)</f>
        <v>#REF!</v>
      </c>
    </row>
    <row r="16" spans="1:22" x14ac:dyDescent="0.25">
      <c r="A16" t="e">
        <f>INFANTIL!#REF!</f>
        <v>#REF!</v>
      </c>
      <c r="B16" t="e">
        <f>INFANTIL!#REF!</f>
        <v>#REF!</v>
      </c>
      <c r="C16" t="e">
        <f>INFANTIL!#REF!</f>
        <v>#REF!</v>
      </c>
      <c r="D16" t="e">
        <f>INFANTIL!#REF!</f>
        <v>#REF!</v>
      </c>
      <c r="E16" t="e">
        <f>INFANTIL!#REF!</f>
        <v>#REF!</v>
      </c>
      <c r="F16" t="e">
        <f>INFANTIL!#REF!</f>
        <v>#REF!</v>
      </c>
      <c r="G16" t="e">
        <f>INFANTIL!#REF!</f>
        <v>#REF!</v>
      </c>
      <c r="I16" s="16" t="e">
        <f t="shared" si="0"/>
        <v>#REF!</v>
      </c>
      <c r="J16" s="16" t="e">
        <f>VLOOKUP(I16,[0]!jugadores,13,0)</f>
        <v>#REF!</v>
      </c>
      <c r="K16" s="16"/>
      <c r="L16" s="16"/>
      <c r="M16" s="16" t="e">
        <f t="shared" si="1"/>
        <v>#REF!</v>
      </c>
      <c r="N16" s="16" t="e">
        <f>VLOOKUP(I16,[0]!jugadores,9,0)</f>
        <v>#REF!</v>
      </c>
      <c r="O16" s="16"/>
      <c r="P16" s="16" t="e">
        <f>VLOOKUP(I16,[0]!jugadores,2,0)</f>
        <v>#REF!</v>
      </c>
      <c r="Q16" s="16"/>
      <c r="R16" s="16" t="e">
        <f>VLOOKUP(I16,[0]!jugadores,8,0)</f>
        <v>#REF!</v>
      </c>
      <c r="T16" s="16" t="e">
        <f>VLOOKUP(I16,[0]!jugadores,14,0)</f>
        <v>#REF!</v>
      </c>
      <c r="U16" s="16" t="e">
        <f>VLOOKUP(I16,[0]!jugadores,12,0)</f>
        <v>#REF!</v>
      </c>
      <c r="V16" s="16" t="e">
        <f>VLOOKUP(I16,[0]!jugadores,11,0)</f>
        <v>#REF!</v>
      </c>
    </row>
    <row r="17" spans="1:22" x14ac:dyDescent="0.25">
      <c r="A17">
        <f>INFANTIL!B17</f>
        <v>0</v>
      </c>
      <c r="B17" t="str">
        <f>INFANTIL!C17</f>
        <v/>
      </c>
      <c r="C17" t="str">
        <f>INFANTIL!D17</f>
        <v/>
      </c>
      <c r="D17" t="str">
        <f>INFANTIL!E17</f>
        <v/>
      </c>
      <c r="E17">
        <f>INFANTIL!F17</f>
        <v>0</v>
      </c>
      <c r="F17" t="str">
        <f>INFANTIL!G17</f>
        <v/>
      </c>
      <c r="G17" t="str">
        <f>INFANTIL!H17</f>
        <v/>
      </c>
      <c r="I17" s="16">
        <f t="shared" si="0"/>
        <v>0</v>
      </c>
      <c r="J17" s="16" t="e">
        <f>VLOOKUP(I17,[0]!jugadores,13,0)</f>
        <v>#N/A</v>
      </c>
      <c r="K17" s="16"/>
      <c r="L17" s="16"/>
      <c r="M17" s="16">
        <f t="shared" si="1"/>
        <v>0</v>
      </c>
      <c r="N17" s="16" t="e">
        <f>VLOOKUP(I17,[0]!jugadores,9,0)</f>
        <v>#N/A</v>
      </c>
      <c r="O17" s="16"/>
      <c r="P17" s="16" t="e">
        <f>VLOOKUP(I17,[0]!jugadores,2,0)</f>
        <v>#N/A</v>
      </c>
      <c r="Q17" s="16"/>
      <c r="R17" s="16" t="e">
        <f>VLOOKUP(I17,[0]!jugadores,8,0)</f>
        <v>#N/A</v>
      </c>
      <c r="T17" s="16" t="e">
        <f>VLOOKUP(I17,[0]!jugadores,14,0)</f>
        <v>#N/A</v>
      </c>
      <c r="U17" s="16" t="e">
        <f>VLOOKUP(I17,[0]!jugadores,12,0)</f>
        <v>#N/A</v>
      </c>
      <c r="V17" s="16" t="e">
        <f>VLOOKUP(I17,[0]!jugadores,11,0)</f>
        <v>#N/A</v>
      </c>
    </row>
    <row r="18" spans="1:22" x14ac:dyDescent="0.25">
      <c r="A18">
        <f>INFANTIL!B18</f>
        <v>0</v>
      </c>
      <c r="B18" t="str">
        <f>INFANTIL!C18</f>
        <v/>
      </c>
      <c r="C18" t="str">
        <f>INFANTIL!D18</f>
        <v/>
      </c>
      <c r="D18" t="str">
        <f>INFANTIL!E18</f>
        <v/>
      </c>
      <c r="E18">
        <f>INFANTIL!F18</f>
        <v>0</v>
      </c>
      <c r="F18" t="str">
        <f>INFANTIL!G18</f>
        <v/>
      </c>
      <c r="G18" t="str">
        <f>INFANTIL!H18</f>
        <v/>
      </c>
      <c r="I18" s="16">
        <f t="shared" si="0"/>
        <v>0</v>
      </c>
      <c r="J18" s="16" t="e">
        <f>VLOOKUP(I18,[0]!jugadores,13,0)</f>
        <v>#N/A</v>
      </c>
      <c r="K18" s="16"/>
      <c r="L18" s="16"/>
      <c r="M18" s="16">
        <f t="shared" si="1"/>
        <v>0</v>
      </c>
      <c r="N18" s="16" t="e">
        <f>VLOOKUP(I18,[0]!jugadores,9,0)</f>
        <v>#N/A</v>
      </c>
      <c r="O18" s="16"/>
      <c r="P18" s="16" t="e">
        <f>VLOOKUP(I18,[0]!jugadores,2,0)</f>
        <v>#N/A</v>
      </c>
      <c r="Q18" s="16"/>
      <c r="R18" s="16" t="e">
        <f>VLOOKUP(I18,[0]!jugadores,8,0)</f>
        <v>#N/A</v>
      </c>
      <c r="T18" s="16" t="e">
        <f>VLOOKUP(I18,[0]!jugadores,14,0)</f>
        <v>#N/A</v>
      </c>
      <c r="U18" s="16" t="e">
        <f>VLOOKUP(I18,[0]!jugadores,12,0)</f>
        <v>#N/A</v>
      </c>
      <c r="V18" s="16" t="e">
        <f>VLOOKUP(I18,[0]!jugadores,11,0)</f>
        <v>#N/A</v>
      </c>
    </row>
    <row r="19" spans="1:22" x14ac:dyDescent="0.25">
      <c r="A19">
        <f>INFANTIL!B19</f>
        <v>0</v>
      </c>
      <c r="B19" t="str">
        <f>INFANTIL!C19</f>
        <v/>
      </c>
      <c r="C19" t="str">
        <f>INFANTIL!D19</f>
        <v/>
      </c>
      <c r="D19" t="str">
        <f>INFANTIL!E19</f>
        <v/>
      </c>
      <c r="E19">
        <f>INFANTIL!F19</f>
        <v>0</v>
      </c>
      <c r="F19" t="str">
        <f>INFANTIL!G19</f>
        <v/>
      </c>
      <c r="G19" t="str">
        <f>INFANTIL!H19</f>
        <v/>
      </c>
      <c r="I19" s="16">
        <f t="shared" si="0"/>
        <v>0</v>
      </c>
      <c r="J19" s="16" t="e">
        <f>VLOOKUP(I19,[0]!jugadores,13,0)</f>
        <v>#N/A</v>
      </c>
      <c r="K19" s="16"/>
      <c r="L19" s="16"/>
      <c r="M19" s="16">
        <f t="shared" si="1"/>
        <v>0</v>
      </c>
      <c r="N19" s="16" t="e">
        <f>VLOOKUP(I19,[0]!jugadores,9,0)</f>
        <v>#N/A</v>
      </c>
      <c r="O19" s="16"/>
      <c r="P19" s="16" t="e">
        <f>VLOOKUP(I19,[0]!jugadores,2,0)</f>
        <v>#N/A</v>
      </c>
      <c r="Q19" s="16"/>
      <c r="R19" s="16" t="e">
        <f>VLOOKUP(I19,[0]!jugadores,8,0)</f>
        <v>#N/A</v>
      </c>
      <c r="T19" s="16" t="e">
        <f>VLOOKUP(I19,[0]!jugadores,14,0)</f>
        <v>#N/A</v>
      </c>
      <c r="U19" s="16" t="e">
        <f>VLOOKUP(I19,[0]!jugadores,12,0)</f>
        <v>#N/A</v>
      </c>
      <c r="V19" s="16" t="e">
        <f>VLOOKUP(I19,[0]!jugadores,11,0)</f>
        <v>#N/A</v>
      </c>
    </row>
    <row r="22" spans="1:22" x14ac:dyDescent="0.25">
      <c r="A22" t="e">
        <f>#REF!</f>
        <v>#REF!</v>
      </c>
      <c r="B22" t="e">
        <f>#REF!</f>
        <v>#REF!</v>
      </c>
      <c r="C22" t="e">
        <f>#REF!</f>
        <v>#REF!</v>
      </c>
      <c r="D22" t="e">
        <f>#REF!</f>
        <v>#REF!</v>
      </c>
      <c r="E22" t="e">
        <f>#REF!</f>
        <v>#REF!</v>
      </c>
      <c r="F22" t="e">
        <f>#REF!</f>
        <v>#REF!</v>
      </c>
      <c r="G22" t="e">
        <f>#REF!</f>
        <v>#REF!</v>
      </c>
      <c r="H22" t="e">
        <f>#REF!</f>
        <v>#REF!</v>
      </c>
      <c r="I22" s="16" t="e">
        <f>A22</f>
        <v>#REF!</v>
      </c>
      <c r="J22" s="16" t="e">
        <f>VLOOKUP(I22,[0]!jugadores,13,0)</f>
        <v>#REF!</v>
      </c>
      <c r="K22" s="16"/>
      <c r="L22" s="16"/>
      <c r="M22" s="16" t="e">
        <f t="shared" ref="M22" si="2">E22</f>
        <v>#REF!</v>
      </c>
      <c r="N22" s="16" t="e">
        <f>VLOOKUP(I22,[0]!jugadores,9,0)</f>
        <v>#REF!</v>
      </c>
      <c r="O22" s="16"/>
      <c r="P22" s="16" t="e">
        <f>VLOOKUP(I22,[0]!jugadores,2,0)</f>
        <v>#REF!</v>
      </c>
      <c r="Q22" s="16"/>
      <c r="R22" s="16" t="e">
        <f>VLOOKUP(I22,[0]!jugadores,8,0)</f>
        <v>#REF!</v>
      </c>
      <c r="T22" s="16" t="e">
        <f>VLOOKUP(I22,[0]!jugadores,14,0)</f>
        <v>#REF!</v>
      </c>
      <c r="U22" s="16" t="e">
        <f>VLOOKUP(I22,[0]!jugadores,12,0)</f>
        <v>#REF!</v>
      </c>
      <c r="V22" s="16" t="e">
        <f>VLOOKUP(I22,[0]!jugadores,11,0)</f>
        <v>#REF!</v>
      </c>
    </row>
    <row r="23" spans="1:22" x14ac:dyDescent="0.25">
      <c r="A23" t="e">
        <f>#REF!</f>
        <v>#REF!</v>
      </c>
      <c r="B23" t="e">
        <f>#REF!</f>
        <v>#REF!</v>
      </c>
      <c r="C23" t="e">
        <f>#REF!</f>
        <v>#REF!</v>
      </c>
      <c r="D23" t="e">
        <f>#REF!</f>
        <v>#REF!</v>
      </c>
      <c r="E23" t="e">
        <f>#REF!</f>
        <v>#REF!</v>
      </c>
      <c r="F23" t="e">
        <f>#REF!</f>
        <v>#REF!</v>
      </c>
      <c r="G23" t="e">
        <f>#REF!</f>
        <v>#REF!</v>
      </c>
      <c r="H23" t="e">
        <f>#REF!</f>
        <v>#REF!</v>
      </c>
      <c r="I23" s="16" t="e">
        <f t="shared" ref="I23:I37" si="3">A23</f>
        <v>#REF!</v>
      </c>
      <c r="J23" s="16" t="e">
        <f>VLOOKUP(I23,[0]!jugadores,13,0)</f>
        <v>#REF!</v>
      </c>
      <c r="K23" s="16"/>
      <c r="L23" s="16"/>
      <c r="M23" s="16" t="e">
        <f t="shared" ref="M23:M37" si="4">E23</f>
        <v>#REF!</v>
      </c>
      <c r="N23" s="16" t="e">
        <f>VLOOKUP(I23,[0]!jugadores,9,0)</f>
        <v>#REF!</v>
      </c>
      <c r="O23" s="16"/>
      <c r="P23" s="16" t="e">
        <f>VLOOKUP(I23,[0]!jugadores,2,0)</f>
        <v>#REF!</v>
      </c>
      <c r="Q23" s="16"/>
      <c r="R23" s="16" t="e">
        <f>VLOOKUP(I23,[0]!jugadores,8,0)</f>
        <v>#REF!</v>
      </c>
      <c r="T23" s="16" t="e">
        <f>VLOOKUP(I23,[0]!jugadores,14,0)</f>
        <v>#REF!</v>
      </c>
      <c r="U23" s="16" t="e">
        <f>VLOOKUP(I23,[0]!jugadores,12,0)</f>
        <v>#REF!</v>
      </c>
      <c r="V23" s="16" t="e">
        <f>VLOOKUP(I23,[0]!jugadores,11,0)</f>
        <v>#REF!</v>
      </c>
    </row>
    <row r="24" spans="1:22" x14ac:dyDescent="0.25">
      <c r="A24" t="e">
        <f>#REF!</f>
        <v>#REF!</v>
      </c>
      <c r="B24" t="e">
        <f>#REF!</f>
        <v>#REF!</v>
      </c>
      <c r="C24" t="e">
        <f>#REF!</f>
        <v>#REF!</v>
      </c>
      <c r="D24" t="e">
        <f>#REF!</f>
        <v>#REF!</v>
      </c>
      <c r="E24" t="e">
        <f>#REF!</f>
        <v>#REF!</v>
      </c>
      <c r="F24" t="e">
        <f>#REF!</f>
        <v>#REF!</v>
      </c>
      <c r="G24" t="e">
        <f>#REF!</f>
        <v>#REF!</v>
      </c>
      <c r="H24" t="e">
        <f>#REF!</f>
        <v>#REF!</v>
      </c>
      <c r="I24" s="16" t="e">
        <f t="shared" si="3"/>
        <v>#REF!</v>
      </c>
      <c r="J24" s="16" t="e">
        <f>VLOOKUP(I24,[0]!jugadores,13,0)</f>
        <v>#REF!</v>
      </c>
      <c r="K24" s="16"/>
      <c r="L24" s="16"/>
      <c r="M24" s="16" t="e">
        <f t="shared" si="4"/>
        <v>#REF!</v>
      </c>
      <c r="N24" s="16" t="e">
        <f>VLOOKUP(I24,[0]!jugadores,9,0)</f>
        <v>#REF!</v>
      </c>
      <c r="O24" s="16"/>
      <c r="P24" s="16" t="e">
        <f>VLOOKUP(I24,[0]!jugadores,2,0)</f>
        <v>#REF!</v>
      </c>
      <c r="Q24" s="16"/>
      <c r="R24" s="16" t="e">
        <f>VLOOKUP(I24,[0]!jugadores,8,0)</f>
        <v>#REF!</v>
      </c>
      <c r="T24" s="16" t="e">
        <f>VLOOKUP(I24,[0]!jugadores,14,0)</f>
        <v>#REF!</v>
      </c>
      <c r="U24" s="16" t="e">
        <f>VLOOKUP(I24,[0]!jugadores,12,0)</f>
        <v>#REF!</v>
      </c>
      <c r="V24" s="16" t="e">
        <f>VLOOKUP(I24,[0]!jugadores,11,0)</f>
        <v>#REF!</v>
      </c>
    </row>
    <row r="25" spans="1:22" x14ac:dyDescent="0.25">
      <c r="A25" t="e">
        <f>#REF!</f>
        <v>#REF!</v>
      </c>
      <c r="B25" t="e">
        <f>#REF!</f>
        <v>#REF!</v>
      </c>
      <c r="C25" t="e">
        <f>#REF!</f>
        <v>#REF!</v>
      </c>
      <c r="D25" t="e">
        <f>#REF!</f>
        <v>#REF!</v>
      </c>
      <c r="E25" t="e">
        <f>#REF!</f>
        <v>#REF!</v>
      </c>
      <c r="F25" t="e">
        <f>#REF!</f>
        <v>#REF!</v>
      </c>
      <c r="G25" t="e">
        <f>#REF!</f>
        <v>#REF!</v>
      </c>
      <c r="H25" t="e">
        <f>#REF!</f>
        <v>#REF!</v>
      </c>
      <c r="I25" s="16" t="e">
        <f t="shared" si="3"/>
        <v>#REF!</v>
      </c>
      <c r="J25" s="16" t="e">
        <f>VLOOKUP(I25,[0]!jugadores,13,0)</f>
        <v>#REF!</v>
      </c>
      <c r="K25" s="16"/>
      <c r="L25" s="16"/>
      <c r="M25" s="16" t="e">
        <f t="shared" si="4"/>
        <v>#REF!</v>
      </c>
      <c r="N25" s="16" t="e">
        <f>VLOOKUP(I25,[0]!jugadores,9,0)</f>
        <v>#REF!</v>
      </c>
      <c r="O25" s="16"/>
      <c r="P25" s="16" t="e">
        <f>VLOOKUP(I25,[0]!jugadores,2,0)</f>
        <v>#REF!</v>
      </c>
      <c r="Q25" s="16"/>
      <c r="R25" s="16" t="e">
        <f>VLOOKUP(I25,[0]!jugadores,8,0)</f>
        <v>#REF!</v>
      </c>
      <c r="T25" s="16" t="e">
        <f>VLOOKUP(I25,[0]!jugadores,14,0)</f>
        <v>#REF!</v>
      </c>
      <c r="U25" s="16" t="e">
        <f>VLOOKUP(I25,[0]!jugadores,12,0)</f>
        <v>#REF!</v>
      </c>
      <c r="V25" s="16" t="e">
        <f>VLOOKUP(I25,[0]!jugadores,11,0)</f>
        <v>#REF!</v>
      </c>
    </row>
    <row r="26" spans="1:22" x14ac:dyDescent="0.25">
      <c r="A26" t="e">
        <f>#REF!</f>
        <v>#REF!</v>
      </c>
      <c r="B26" t="e">
        <f>#REF!</f>
        <v>#REF!</v>
      </c>
      <c r="C26" t="e">
        <f>#REF!</f>
        <v>#REF!</v>
      </c>
      <c r="D26" t="e">
        <f>#REF!</f>
        <v>#REF!</v>
      </c>
      <c r="E26" t="e">
        <f>#REF!</f>
        <v>#REF!</v>
      </c>
      <c r="F26" t="e">
        <f>#REF!</f>
        <v>#REF!</v>
      </c>
      <c r="G26" t="e">
        <f>#REF!</f>
        <v>#REF!</v>
      </c>
      <c r="H26" t="e">
        <f>#REF!</f>
        <v>#REF!</v>
      </c>
      <c r="I26" s="16" t="e">
        <f t="shared" si="3"/>
        <v>#REF!</v>
      </c>
      <c r="J26" s="16" t="e">
        <f>VLOOKUP(I26,[0]!jugadores,13,0)</f>
        <v>#REF!</v>
      </c>
      <c r="K26" s="16"/>
      <c r="L26" s="16"/>
      <c r="M26" s="16" t="e">
        <f t="shared" si="4"/>
        <v>#REF!</v>
      </c>
      <c r="N26" s="16" t="e">
        <f>VLOOKUP(I26,[0]!jugadores,9,0)</f>
        <v>#REF!</v>
      </c>
      <c r="O26" s="16"/>
      <c r="P26" s="16" t="e">
        <f>VLOOKUP(I26,[0]!jugadores,2,0)</f>
        <v>#REF!</v>
      </c>
      <c r="Q26" s="16"/>
      <c r="R26" s="16" t="e">
        <f>VLOOKUP(I26,[0]!jugadores,8,0)</f>
        <v>#REF!</v>
      </c>
      <c r="T26" s="16" t="e">
        <f>VLOOKUP(I26,[0]!jugadores,14,0)</f>
        <v>#REF!</v>
      </c>
      <c r="U26" s="16" t="e">
        <f>VLOOKUP(I26,[0]!jugadores,12,0)</f>
        <v>#REF!</v>
      </c>
      <c r="V26" s="16" t="e">
        <f>VLOOKUP(I26,[0]!jugadores,11,0)</f>
        <v>#REF!</v>
      </c>
    </row>
    <row r="27" spans="1:22" x14ac:dyDescent="0.25">
      <c r="A27" t="e">
        <f>#REF!</f>
        <v>#REF!</v>
      </c>
      <c r="B27" t="e">
        <f>#REF!</f>
        <v>#REF!</v>
      </c>
      <c r="C27" t="e">
        <f>#REF!</f>
        <v>#REF!</v>
      </c>
      <c r="D27" t="e">
        <f>#REF!</f>
        <v>#REF!</v>
      </c>
      <c r="E27" t="e">
        <f>#REF!</f>
        <v>#REF!</v>
      </c>
      <c r="F27" t="e">
        <f>#REF!</f>
        <v>#REF!</v>
      </c>
      <c r="G27" t="e">
        <f>#REF!</f>
        <v>#REF!</v>
      </c>
      <c r="H27" t="e">
        <f>#REF!</f>
        <v>#REF!</v>
      </c>
      <c r="I27" s="16" t="e">
        <f t="shared" si="3"/>
        <v>#REF!</v>
      </c>
      <c r="J27" s="16" t="e">
        <f>VLOOKUP(I27,[0]!jugadores,13,0)</f>
        <v>#REF!</v>
      </c>
      <c r="K27" s="16"/>
      <c r="L27" s="16"/>
      <c r="M27" s="16" t="e">
        <f t="shared" si="4"/>
        <v>#REF!</v>
      </c>
      <c r="N27" s="16" t="e">
        <f>VLOOKUP(I27,[0]!jugadores,9,0)</f>
        <v>#REF!</v>
      </c>
      <c r="O27" s="16"/>
      <c r="P27" s="16" t="e">
        <f>VLOOKUP(I27,[0]!jugadores,2,0)</f>
        <v>#REF!</v>
      </c>
      <c r="Q27" s="16"/>
      <c r="R27" s="16" t="e">
        <f>VLOOKUP(I27,[0]!jugadores,8,0)</f>
        <v>#REF!</v>
      </c>
      <c r="T27" s="16" t="e">
        <f>VLOOKUP(I27,[0]!jugadores,14,0)</f>
        <v>#REF!</v>
      </c>
      <c r="U27" s="16" t="e">
        <f>VLOOKUP(I27,[0]!jugadores,12,0)</f>
        <v>#REF!</v>
      </c>
      <c r="V27" s="16" t="e">
        <f>VLOOKUP(I27,[0]!jugadores,11,0)</f>
        <v>#REF!</v>
      </c>
    </row>
    <row r="28" spans="1:22" x14ac:dyDescent="0.25">
      <c r="A28" t="e">
        <f>#REF!</f>
        <v>#REF!</v>
      </c>
      <c r="B28" t="e">
        <f>#REF!</f>
        <v>#REF!</v>
      </c>
      <c r="C28" t="e">
        <f>#REF!</f>
        <v>#REF!</v>
      </c>
      <c r="D28" t="e">
        <f>#REF!</f>
        <v>#REF!</v>
      </c>
      <c r="E28" t="e">
        <f>#REF!</f>
        <v>#REF!</v>
      </c>
      <c r="F28" t="e">
        <f>#REF!</f>
        <v>#REF!</v>
      </c>
      <c r="G28" t="e">
        <f>#REF!</f>
        <v>#REF!</v>
      </c>
      <c r="H28" t="e">
        <f>#REF!</f>
        <v>#REF!</v>
      </c>
      <c r="I28" s="16" t="e">
        <f t="shared" si="3"/>
        <v>#REF!</v>
      </c>
      <c r="J28" s="16" t="e">
        <f>VLOOKUP(I28,[0]!jugadores,13,0)</f>
        <v>#REF!</v>
      </c>
      <c r="K28" s="16"/>
      <c r="L28" s="16"/>
      <c r="M28" s="16" t="e">
        <f t="shared" si="4"/>
        <v>#REF!</v>
      </c>
      <c r="N28" s="16" t="e">
        <f>VLOOKUP(I28,[0]!jugadores,9,0)</f>
        <v>#REF!</v>
      </c>
      <c r="O28" s="16"/>
      <c r="P28" s="16" t="e">
        <f>VLOOKUP(I28,[0]!jugadores,2,0)</f>
        <v>#REF!</v>
      </c>
      <c r="Q28" s="16"/>
      <c r="R28" s="16" t="e">
        <f>VLOOKUP(I28,[0]!jugadores,8,0)</f>
        <v>#REF!</v>
      </c>
      <c r="T28" s="16" t="e">
        <f>VLOOKUP(I28,[0]!jugadores,14,0)</f>
        <v>#REF!</v>
      </c>
      <c r="U28" s="16" t="e">
        <f>VLOOKUP(I28,[0]!jugadores,12,0)</f>
        <v>#REF!</v>
      </c>
      <c r="V28" s="16" t="e">
        <f>VLOOKUP(I28,[0]!jugadores,11,0)</f>
        <v>#REF!</v>
      </c>
    </row>
    <row r="29" spans="1:22" x14ac:dyDescent="0.25">
      <c r="A29" t="e">
        <f>#REF!</f>
        <v>#REF!</v>
      </c>
      <c r="B29" t="e">
        <f>#REF!</f>
        <v>#REF!</v>
      </c>
      <c r="C29" t="e">
        <f>#REF!</f>
        <v>#REF!</v>
      </c>
      <c r="D29" t="e">
        <f>#REF!</f>
        <v>#REF!</v>
      </c>
      <c r="E29" t="e">
        <f>#REF!</f>
        <v>#REF!</v>
      </c>
      <c r="F29" t="e">
        <f>#REF!</f>
        <v>#REF!</v>
      </c>
      <c r="G29" t="e">
        <f>#REF!</f>
        <v>#REF!</v>
      </c>
      <c r="H29" t="e">
        <f>#REF!</f>
        <v>#REF!</v>
      </c>
      <c r="I29" s="16" t="e">
        <f t="shared" si="3"/>
        <v>#REF!</v>
      </c>
      <c r="J29" s="16" t="e">
        <f>VLOOKUP(I29,[0]!jugadores,13,0)</f>
        <v>#REF!</v>
      </c>
      <c r="K29" s="16"/>
      <c r="L29" s="16"/>
      <c r="M29" s="16" t="e">
        <f t="shared" si="4"/>
        <v>#REF!</v>
      </c>
      <c r="N29" s="16" t="e">
        <f>VLOOKUP(I29,[0]!jugadores,9,0)</f>
        <v>#REF!</v>
      </c>
      <c r="O29" s="16"/>
      <c r="P29" s="16" t="e">
        <f>VLOOKUP(I29,[0]!jugadores,2,0)</f>
        <v>#REF!</v>
      </c>
      <c r="Q29" s="16"/>
      <c r="R29" s="16" t="e">
        <f>VLOOKUP(I29,[0]!jugadores,8,0)</f>
        <v>#REF!</v>
      </c>
      <c r="T29" s="16" t="e">
        <f>VLOOKUP(I29,[0]!jugadores,14,0)</f>
        <v>#REF!</v>
      </c>
      <c r="U29" s="16" t="e">
        <f>VLOOKUP(I29,[0]!jugadores,12,0)</f>
        <v>#REF!</v>
      </c>
      <c r="V29" s="16" t="e">
        <f>VLOOKUP(I29,[0]!jugadores,11,0)</f>
        <v>#REF!</v>
      </c>
    </row>
    <row r="30" spans="1:22" x14ac:dyDescent="0.25">
      <c r="A30" t="e">
        <f>#REF!</f>
        <v>#REF!</v>
      </c>
      <c r="B30" t="e">
        <f>#REF!</f>
        <v>#REF!</v>
      </c>
      <c r="C30" t="e">
        <f>#REF!</f>
        <v>#REF!</v>
      </c>
      <c r="D30" t="e">
        <f>#REF!</f>
        <v>#REF!</v>
      </c>
      <c r="E30" t="e">
        <f>#REF!</f>
        <v>#REF!</v>
      </c>
      <c r="F30" t="e">
        <f>#REF!</f>
        <v>#REF!</v>
      </c>
      <c r="G30" t="e">
        <f>#REF!</f>
        <v>#REF!</v>
      </c>
      <c r="H30" t="e">
        <f>#REF!</f>
        <v>#REF!</v>
      </c>
      <c r="I30" s="16" t="e">
        <f t="shared" si="3"/>
        <v>#REF!</v>
      </c>
      <c r="J30" s="16" t="e">
        <f>VLOOKUP(I30,[0]!jugadores,13,0)</f>
        <v>#REF!</v>
      </c>
      <c r="K30" s="16"/>
      <c r="L30" s="16"/>
      <c r="M30" s="16" t="e">
        <f t="shared" si="4"/>
        <v>#REF!</v>
      </c>
      <c r="N30" s="16" t="e">
        <f>VLOOKUP(I30,[0]!jugadores,9,0)</f>
        <v>#REF!</v>
      </c>
      <c r="O30" s="16"/>
      <c r="P30" s="16" t="e">
        <f>VLOOKUP(I30,[0]!jugadores,2,0)</f>
        <v>#REF!</v>
      </c>
      <c r="Q30" s="16"/>
      <c r="R30" s="16" t="e">
        <f>VLOOKUP(I30,[0]!jugadores,8,0)</f>
        <v>#REF!</v>
      </c>
      <c r="T30" s="16" t="e">
        <f>VLOOKUP(I30,[0]!jugadores,14,0)</f>
        <v>#REF!</v>
      </c>
      <c r="U30" s="16" t="e">
        <f>VLOOKUP(I30,[0]!jugadores,12,0)</f>
        <v>#REF!</v>
      </c>
      <c r="V30" s="16" t="e">
        <f>VLOOKUP(I30,[0]!jugadores,11,0)</f>
        <v>#REF!</v>
      </c>
    </row>
    <row r="31" spans="1:22" x14ac:dyDescent="0.25">
      <c r="A31" t="e">
        <f>#REF!</f>
        <v>#REF!</v>
      </c>
      <c r="B31" t="e">
        <f>#REF!</f>
        <v>#REF!</v>
      </c>
      <c r="C31" t="e">
        <f>#REF!</f>
        <v>#REF!</v>
      </c>
      <c r="D31" t="e">
        <f>#REF!</f>
        <v>#REF!</v>
      </c>
      <c r="E31" t="e">
        <f>#REF!</f>
        <v>#REF!</v>
      </c>
      <c r="F31" t="e">
        <f>#REF!</f>
        <v>#REF!</v>
      </c>
      <c r="G31" t="e">
        <f>#REF!</f>
        <v>#REF!</v>
      </c>
      <c r="H31" t="e">
        <f>#REF!</f>
        <v>#REF!</v>
      </c>
      <c r="I31" s="16" t="e">
        <f t="shared" si="3"/>
        <v>#REF!</v>
      </c>
      <c r="J31" s="16" t="e">
        <f>VLOOKUP(I31,[0]!jugadores,13,0)</f>
        <v>#REF!</v>
      </c>
      <c r="K31" s="16"/>
      <c r="L31" s="16"/>
      <c r="M31" s="16" t="e">
        <f t="shared" si="4"/>
        <v>#REF!</v>
      </c>
      <c r="N31" s="16" t="e">
        <f>VLOOKUP(I31,[0]!jugadores,9,0)</f>
        <v>#REF!</v>
      </c>
      <c r="O31" s="16"/>
      <c r="P31" s="16" t="e">
        <f>VLOOKUP(I31,[0]!jugadores,2,0)</f>
        <v>#REF!</v>
      </c>
      <c r="Q31" s="16"/>
      <c r="R31" s="16" t="e">
        <f>VLOOKUP(I31,[0]!jugadores,8,0)</f>
        <v>#REF!</v>
      </c>
      <c r="T31" s="16" t="e">
        <f>VLOOKUP(I31,[0]!jugadores,14,0)</f>
        <v>#REF!</v>
      </c>
      <c r="U31" s="16" t="e">
        <f>VLOOKUP(I31,[0]!jugadores,12,0)</f>
        <v>#REF!</v>
      </c>
      <c r="V31" s="16" t="e">
        <f>VLOOKUP(I31,[0]!jugadores,11,0)</f>
        <v>#REF!</v>
      </c>
    </row>
    <row r="32" spans="1:22" x14ac:dyDescent="0.25">
      <c r="A32" t="e">
        <f>#REF!</f>
        <v>#REF!</v>
      </c>
      <c r="B32" t="e">
        <f>#REF!</f>
        <v>#REF!</v>
      </c>
      <c r="C32" t="e">
        <f>#REF!</f>
        <v>#REF!</v>
      </c>
      <c r="D32" t="e">
        <f>#REF!</f>
        <v>#REF!</v>
      </c>
      <c r="E32" t="e">
        <f>#REF!</f>
        <v>#REF!</v>
      </c>
      <c r="F32" t="e">
        <f>#REF!</f>
        <v>#REF!</v>
      </c>
      <c r="G32" t="e">
        <f>#REF!</f>
        <v>#REF!</v>
      </c>
      <c r="H32" t="e">
        <f>#REF!</f>
        <v>#REF!</v>
      </c>
      <c r="I32" s="16" t="e">
        <f t="shared" si="3"/>
        <v>#REF!</v>
      </c>
      <c r="J32" s="16" t="e">
        <f>VLOOKUP(I32,[0]!jugadores,13,0)</f>
        <v>#REF!</v>
      </c>
      <c r="K32" s="16"/>
      <c r="L32" s="16"/>
      <c r="M32" s="16" t="e">
        <f t="shared" si="4"/>
        <v>#REF!</v>
      </c>
      <c r="N32" s="16" t="e">
        <f>VLOOKUP(I32,[0]!jugadores,9,0)</f>
        <v>#REF!</v>
      </c>
      <c r="O32" s="16"/>
      <c r="P32" s="16" t="e">
        <f>VLOOKUP(I32,[0]!jugadores,2,0)</f>
        <v>#REF!</v>
      </c>
      <c r="Q32" s="16"/>
      <c r="R32" s="16" t="e">
        <f>VLOOKUP(I32,[0]!jugadores,8,0)</f>
        <v>#REF!</v>
      </c>
      <c r="T32" s="16" t="e">
        <f>VLOOKUP(I32,[0]!jugadores,14,0)</f>
        <v>#REF!</v>
      </c>
      <c r="U32" s="16" t="e">
        <f>VLOOKUP(I32,[0]!jugadores,12,0)</f>
        <v>#REF!</v>
      </c>
      <c r="V32" s="16" t="e">
        <f>VLOOKUP(I32,[0]!jugadores,11,0)</f>
        <v>#REF!</v>
      </c>
    </row>
    <row r="33" spans="1:22" x14ac:dyDescent="0.25">
      <c r="A33" t="e">
        <f>#REF!</f>
        <v>#REF!</v>
      </c>
      <c r="B33" t="e">
        <f>#REF!</f>
        <v>#REF!</v>
      </c>
      <c r="C33" t="e">
        <f>#REF!</f>
        <v>#REF!</v>
      </c>
      <c r="D33" t="e">
        <f>#REF!</f>
        <v>#REF!</v>
      </c>
      <c r="E33" t="e">
        <f>#REF!</f>
        <v>#REF!</v>
      </c>
      <c r="F33" t="e">
        <f>#REF!</f>
        <v>#REF!</v>
      </c>
      <c r="G33" t="e">
        <f>#REF!</f>
        <v>#REF!</v>
      </c>
      <c r="H33" t="e">
        <f>#REF!</f>
        <v>#REF!</v>
      </c>
      <c r="I33" s="16" t="e">
        <f t="shared" si="3"/>
        <v>#REF!</v>
      </c>
      <c r="J33" s="16" t="e">
        <f>VLOOKUP(I33,[0]!jugadores,13,0)</f>
        <v>#REF!</v>
      </c>
      <c r="K33" s="16"/>
      <c r="L33" s="16"/>
      <c r="M33" s="16" t="e">
        <f t="shared" si="4"/>
        <v>#REF!</v>
      </c>
      <c r="N33" s="16" t="e">
        <f>VLOOKUP(I33,[0]!jugadores,9,0)</f>
        <v>#REF!</v>
      </c>
      <c r="O33" s="16"/>
      <c r="P33" s="16" t="e">
        <f>VLOOKUP(I33,[0]!jugadores,2,0)</f>
        <v>#REF!</v>
      </c>
      <c r="Q33" s="16"/>
      <c r="R33" s="16" t="e">
        <f>VLOOKUP(I33,[0]!jugadores,8,0)</f>
        <v>#REF!</v>
      </c>
      <c r="T33" s="16" t="e">
        <f>VLOOKUP(I33,[0]!jugadores,14,0)</f>
        <v>#REF!</v>
      </c>
      <c r="U33" s="16" t="e">
        <f>VLOOKUP(I33,[0]!jugadores,12,0)</f>
        <v>#REF!</v>
      </c>
      <c r="V33" s="16" t="e">
        <f>VLOOKUP(I33,[0]!jugadores,11,0)</f>
        <v>#REF!</v>
      </c>
    </row>
    <row r="34" spans="1:22" x14ac:dyDescent="0.25">
      <c r="A34" t="e">
        <f>#REF!</f>
        <v>#REF!</v>
      </c>
      <c r="B34" t="e">
        <f>#REF!</f>
        <v>#REF!</v>
      </c>
      <c r="C34" t="e">
        <f>#REF!</f>
        <v>#REF!</v>
      </c>
      <c r="D34" t="e">
        <f>#REF!</f>
        <v>#REF!</v>
      </c>
      <c r="E34" t="e">
        <f>#REF!</f>
        <v>#REF!</v>
      </c>
      <c r="F34" t="e">
        <f>#REF!</f>
        <v>#REF!</v>
      </c>
      <c r="G34" t="e">
        <f>#REF!</f>
        <v>#REF!</v>
      </c>
      <c r="H34" t="e">
        <f>#REF!</f>
        <v>#REF!</v>
      </c>
      <c r="I34" s="16" t="e">
        <f t="shared" si="3"/>
        <v>#REF!</v>
      </c>
      <c r="J34" s="16" t="e">
        <f>VLOOKUP(I34,[0]!jugadores,13,0)</f>
        <v>#REF!</v>
      </c>
      <c r="K34" s="16"/>
      <c r="L34" s="16"/>
      <c r="M34" s="16" t="e">
        <f t="shared" si="4"/>
        <v>#REF!</v>
      </c>
      <c r="N34" s="16" t="e">
        <f>VLOOKUP(I34,[0]!jugadores,9,0)</f>
        <v>#REF!</v>
      </c>
      <c r="O34" s="16"/>
      <c r="P34" s="16" t="e">
        <f>VLOOKUP(I34,[0]!jugadores,2,0)</f>
        <v>#REF!</v>
      </c>
      <c r="Q34" s="16"/>
      <c r="R34" s="16" t="e">
        <f>VLOOKUP(I34,[0]!jugadores,8,0)</f>
        <v>#REF!</v>
      </c>
      <c r="T34" s="16" t="e">
        <f>VLOOKUP(I34,[0]!jugadores,14,0)</f>
        <v>#REF!</v>
      </c>
      <c r="U34" s="16" t="e">
        <f>VLOOKUP(I34,[0]!jugadores,12,0)</f>
        <v>#REF!</v>
      </c>
      <c r="V34" s="16" t="e">
        <f>VLOOKUP(I34,[0]!jugadores,11,0)</f>
        <v>#REF!</v>
      </c>
    </row>
    <row r="35" spans="1:22" x14ac:dyDescent="0.25">
      <c r="A35" t="e">
        <f>#REF!</f>
        <v>#REF!</v>
      </c>
      <c r="B35" t="e">
        <f>#REF!</f>
        <v>#REF!</v>
      </c>
      <c r="C35" t="e">
        <f>#REF!</f>
        <v>#REF!</v>
      </c>
      <c r="D35" t="e">
        <f>#REF!</f>
        <v>#REF!</v>
      </c>
      <c r="E35" t="e">
        <f>#REF!</f>
        <v>#REF!</v>
      </c>
      <c r="F35" t="e">
        <f>#REF!</f>
        <v>#REF!</v>
      </c>
      <c r="G35" t="e">
        <f>#REF!</f>
        <v>#REF!</v>
      </c>
      <c r="H35" t="e">
        <f>#REF!</f>
        <v>#REF!</v>
      </c>
      <c r="I35" s="16" t="e">
        <f t="shared" si="3"/>
        <v>#REF!</v>
      </c>
      <c r="J35" s="16" t="e">
        <f>VLOOKUP(I35,[0]!jugadores,13,0)</f>
        <v>#REF!</v>
      </c>
      <c r="K35" s="16"/>
      <c r="L35" s="16"/>
      <c r="M35" s="16" t="e">
        <f t="shared" si="4"/>
        <v>#REF!</v>
      </c>
      <c r="N35" s="16" t="e">
        <f>VLOOKUP(I35,[0]!jugadores,9,0)</f>
        <v>#REF!</v>
      </c>
      <c r="O35" s="16"/>
      <c r="P35" s="16" t="e">
        <f>VLOOKUP(I35,[0]!jugadores,2,0)</f>
        <v>#REF!</v>
      </c>
      <c r="Q35" s="16"/>
      <c r="R35" s="16" t="e">
        <f>VLOOKUP(I35,[0]!jugadores,8,0)</f>
        <v>#REF!</v>
      </c>
      <c r="T35" s="16" t="e">
        <f>VLOOKUP(I35,[0]!jugadores,14,0)</f>
        <v>#REF!</v>
      </c>
      <c r="U35" s="16" t="e">
        <f>VLOOKUP(I35,[0]!jugadores,12,0)</f>
        <v>#REF!</v>
      </c>
      <c r="V35" s="16" t="e">
        <f>VLOOKUP(I35,[0]!jugadores,11,0)</f>
        <v>#REF!</v>
      </c>
    </row>
    <row r="36" spans="1:22" x14ac:dyDescent="0.25">
      <c r="A36" t="e">
        <f>#REF!</f>
        <v>#REF!</v>
      </c>
      <c r="B36" t="e">
        <f>#REF!</f>
        <v>#REF!</v>
      </c>
      <c r="C36" t="e">
        <f>#REF!</f>
        <v>#REF!</v>
      </c>
      <c r="D36" t="e">
        <f>#REF!</f>
        <v>#REF!</v>
      </c>
      <c r="E36" t="e">
        <f>#REF!</f>
        <v>#REF!</v>
      </c>
      <c r="F36" t="e">
        <f>#REF!</f>
        <v>#REF!</v>
      </c>
      <c r="G36" t="e">
        <f>#REF!</f>
        <v>#REF!</v>
      </c>
      <c r="H36" t="e">
        <f>#REF!</f>
        <v>#REF!</v>
      </c>
      <c r="I36" s="16" t="e">
        <f t="shared" si="3"/>
        <v>#REF!</v>
      </c>
      <c r="J36" s="16" t="e">
        <f>VLOOKUP(I36,[0]!jugadores,13,0)</f>
        <v>#REF!</v>
      </c>
      <c r="K36" s="16"/>
      <c r="L36" s="16"/>
      <c r="M36" s="16" t="e">
        <f t="shared" si="4"/>
        <v>#REF!</v>
      </c>
      <c r="N36" s="16" t="e">
        <f>VLOOKUP(I36,[0]!jugadores,9,0)</f>
        <v>#REF!</v>
      </c>
      <c r="O36" s="16"/>
      <c r="P36" s="16" t="e">
        <f>VLOOKUP(I36,[0]!jugadores,2,0)</f>
        <v>#REF!</v>
      </c>
      <c r="Q36" s="16"/>
      <c r="R36" s="16" t="e">
        <f>VLOOKUP(I36,[0]!jugadores,8,0)</f>
        <v>#REF!</v>
      </c>
      <c r="T36" s="16" t="e">
        <f>VLOOKUP(I36,[0]!jugadores,14,0)</f>
        <v>#REF!</v>
      </c>
      <c r="U36" s="16" t="e">
        <f>VLOOKUP(I36,[0]!jugadores,12,0)</f>
        <v>#REF!</v>
      </c>
      <c r="V36" s="16" t="e">
        <f>VLOOKUP(I36,[0]!jugadores,11,0)</f>
        <v>#REF!</v>
      </c>
    </row>
    <row r="37" spans="1:22" x14ac:dyDescent="0.25">
      <c r="A37" t="e">
        <f>#REF!</f>
        <v>#REF!</v>
      </c>
      <c r="B37" t="e">
        <f>#REF!</f>
        <v>#REF!</v>
      </c>
      <c r="C37" t="e">
        <f>#REF!</f>
        <v>#REF!</v>
      </c>
      <c r="D37" t="e">
        <f>#REF!</f>
        <v>#REF!</v>
      </c>
      <c r="E37" t="e">
        <f>#REF!</f>
        <v>#REF!</v>
      </c>
      <c r="F37" t="e">
        <f>#REF!</f>
        <v>#REF!</v>
      </c>
      <c r="G37" t="e">
        <f>#REF!</f>
        <v>#REF!</v>
      </c>
      <c r="H37" t="e">
        <f>#REF!</f>
        <v>#REF!</v>
      </c>
      <c r="I37" s="16" t="e">
        <f t="shared" si="3"/>
        <v>#REF!</v>
      </c>
      <c r="J37" s="16" t="e">
        <f>VLOOKUP(I37,[0]!jugadores,13,0)</f>
        <v>#REF!</v>
      </c>
      <c r="K37" s="16"/>
      <c r="L37" s="16"/>
      <c r="M37" s="16" t="e">
        <f t="shared" si="4"/>
        <v>#REF!</v>
      </c>
      <c r="N37" s="16" t="e">
        <f>VLOOKUP(I37,[0]!jugadores,9,0)</f>
        <v>#REF!</v>
      </c>
      <c r="O37" s="16"/>
      <c r="P37" s="16" t="e">
        <f>VLOOKUP(I37,[0]!jugadores,2,0)</f>
        <v>#REF!</v>
      </c>
      <c r="Q37" s="16"/>
      <c r="R37" s="16" t="e">
        <f>VLOOKUP(I37,[0]!jugadores,8,0)</f>
        <v>#REF!</v>
      </c>
      <c r="T37" s="16" t="e">
        <f>VLOOKUP(I37,[0]!jugadores,14,0)</f>
        <v>#REF!</v>
      </c>
      <c r="U37" s="16" t="e">
        <f>VLOOKUP(I37,[0]!jugadores,12,0)</f>
        <v>#REF!</v>
      </c>
      <c r="V37" s="16" t="e">
        <f>VLOOKUP(I37,[0]!jugadores,11,0)</f>
        <v>#REF!</v>
      </c>
    </row>
    <row r="40" spans="1:22" x14ac:dyDescent="0.25">
      <c r="A40" t="e">
        <f>#REF!</f>
        <v>#REF!</v>
      </c>
      <c r="B40" t="e">
        <f>#REF!</f>
        <v>#REF!</v>
      </c>
      <c r="C40" t="e">
        <f>#REF!</f>
        <v>#REF!</v>
      </c>
      <c r="D40" t="e">
        <f>#REF!</f>
        <v>#REF!</v>
      </c>
      <c r="E40" t="e">
        <f>#REF!</f>
        <v>#REF!</v>
      </c>
      <c r="F40" t="e">
        <f>#REF!</f>
        <v>#REF!</v>
      </c>
      <c r="G40" t="e">
        <f>#REF!</f>
        <v>#REF!</v>
      </c>
      <c r="H40" t="e">
        <f>#REF!</f>
        <v>#REF!</v>
      </c>
      <c r="I40" s="16" t="e">
        <f>A40</f>
        <v>#REF!</v>
      </c>
      <c r="J40" s="16" t="e">
        <f>VLOOKUP(I40,[0]!jugadores,13,0)</f>
        <v>#REF!</v>
      </c>
      <c r="K40" s="16"/>
      <c r="L40" s="16"/>
      <c r="M40" s="16" t="e">
        <f>E40</f>
        <v>#REF!</v>
      </c>
      <c r="N40" s="16" t="e">
        <f>VLOOKUP(I40,[0]!jugadores,9,0)</f>
        <v>#REF!</v>
      </c>
      <c r="O40" s="16"/>
      <c r="P40" s="16" t="e">
        <f>VLOOKUP(I40,[0]!jugadores,2,0)</f>
        <v>#REF!</v>
      </c>
      <c r="Q40" s="16"/>
      <c r="R40" s="16" t="e">
        <f>VLOOKUP(I40,[0]!jugadores,8,0)</f>
        <v>#REF!</v>
      </c>
      <c r="T40" s="16" t="e">
        <f>VLOOKUP(I40,[0]!jugadores,14,0)</f>
        <v>#REF!</v>
      </c>
      <c r="U40" s="16" t="e">
        <f>VLOOKUP(I40,[0]!jugadores,12,0)</f>
        <v>#REF!</v>
      </c>
      <c r="V40" s="16" t="e">
        <f>VLOOKUP(I40,[0]!jugadores,11,0)</f>
        <v>#REF!</v>
      </c>
    </row>
    <row r="41" spans="1:22" x14ac:dyDescent="0.25">
      <c r="A41" t="e">
        <f>#REF!</f>
        <v>#REF!</v>
      </c>
      <c r="B41" t="e">
        <f>#REF!</f>
        <v>#REF!</v>
      </c>
      <c r="C41" t="e">
        <f>#REF!</f>
        <v>#REF!</v>
      </c>
      <c r="D41" t="e">
        <f>#REF!</f>
        <v>#REF!</v>
      </c>
      <c r="E41" t="e">
        <f>#REF!</f>
        <v>#REF!</v>
      </c>
      <c r="F41" t="e">
        <f>#REF!</f>
        <v>#REF!</v>
      </c>
      <c r="G41" t="e">
        <f>#REF!</f>
        <v>#REF!</v>
      </c>
      <c r="H41" t="e">
        <f>#REF!</f>
        <v>#REF!</v>
      </c>
      <c r="I41" s="16" t="e">
        <f t="shared" ref="I41:I55" si="5">A41</f>
        <v>#REF!</v>
      </c>
      <c r="J41" s="16" t="e">
        <f>VLOOKUP(I41,[0]!jugadores,13,0)</f>
        <v>#REF!</v>
      </c>
      <c r="K41" s="16"/>
      <c r="L41" s="16"/>
      <c r="M41" s="16" t="e">
        <f t="shared" ref="M41:M55" si="6">E41</f>
        <v>#REF!</v>
      </c>
      <c r="N41" s="16" t="e">
        <f>VLOOKUP(I41,[0]!jugadores,9,0)</f>
        <v>#REF!</v>
      </c>
      <c r="O41" s="16"/>
      <c r="P41" s="16" t="e">
        <f>VLOOKUP(I41,[0]!jugadores,2,0)</f>
        <v>#REF!</v>
      </c>
      <c r="Q41" s="16"/>
      <c r="R41" s="16" t="e">
        <f>VLOOKUP(I41,[0]!jugadores,8,0)</f>
        <v>#REF!</v>
      </c>
      <c r="T41" s="16" t="e">
        <f>VLOOKUP(I41,[0]!jugadores,14,0)</f>
        <v>#REF!</v>
      </c>
      <c r="U41" s="16" t="e">
        <f>VLOOKUP(I41,[0]!jugadores,12,0)</f>
        <v>#REF!</v>
      </c>
      <c r="V41" s="16" t="e">
        <f>VLOOKUP(I41,[0]!jugadores,11,0)</f>
        <v>#REF!</v>
      </c>
    </row>
    <row r="42" spans="1:22" x14ac:dyDescent="0.25">
      <c r="A42" t="e">
        <f>#REF!</f>
        <v>#REF!</v>
      </c>
      <c r="B42" t="e">
        <f>#REF!</f>
        <v>#REF!</v>
      </c>
      <c r="C42" t="e">
        <f>#REF!</f>
        <v>#REF!</v>
      </c>
      <c r="D42" t="e">
        <f>#REF!</f>
        <v>#REF!</v>
      </c>
      <c r="E42" t="e">
        <f>#REF!</f>
        <v>#REF!</v>
      </c>
      <c r="F42" t="e">
        <f>#REF!</f>
        <v>#REF!</v>
      </c>
      <c r="G42" t="e">
        <f>#REF!</f>
        <v>#REF!</v>
      </c>
      <c r="H42" t="e">
        <f>#REF!</f>
        <v>#REF!</v>
      </c>
      <c r="I42" s="16" t="e">
        <f t="shared" si="5"/>
        <v>#REF!</v>
      </c>
      <c r="J42" s="16" t="e">
        <f>VLOOKUP(I42,[0]!jugadores,13,0)</f>
        <v>#REF!</v>
      </c>
      <c r="K42" s="16"/>
      <c r="L42" s="16"/>
      <c r="M42" s="16" t="e">
        <f t="shared" si="6"/>
        <v>#REF!</v>
      </c>
      <c r="N42" s="16" t="e">
        <f>VLOOKUP(I42,[0]!jugadores,9,0)</f>
        <v>#REF!</v>
      </c>
      <c r="O42" s="16"/>
      <c r="P42" s="16" t="e">
        <f>VLOOKUP(I42,[0]!jugadores,2,0)</f>
        <v>#REF!</v>
      </c>
      <c r="Q42" s="16"/>
      <c r="R42" s="16" t="e">
        <f>VLOOKUP(I42,[0]!jugadores,8,0)</f>
        <v>#REF!</v>
      </c>
      <c r="T42" s="16" t="e">
        <f>VLOOKUP(I42,[0]!jugadores,14,0)</f>
        <v>#REF!</v>
      </c>
      <c r="U42" s="16" t="e">
        <f>VLOOKUP(I42,[0]!jugadores,12,0)</f>
        <v>#REF!</v>
      </c>
      <c r="V42" s="16" t="e">
        <f>VLOOKUP(I42,[0]!jugadores,11,0)</f>
        <v>#REF!</v>
      </c>
    </row>
    <row r="43" spans="1:22" x14ac:dyDescent="0.25">
      <c r="A43" t="e">
        <f>#REF!</f>
        <v>#REF!</v>
      </c>
      <c r="B43" t="e">
        <f>#REF!</f>
        <v>#REF!</v>
      </c>
      <c r="C43" t="e">
        <f>#REF!</f>
        <v>#REF!</v>
      </c>
      <c r="D43" t="e">
        <f>#REF!</f>
        <v>#REF!</v>
      </c>
      <c r="E43" t="e">
        <f>#REF!</f>
        <v>#REF!</v>
      </c>
      <c r="F43" t="e">
        <f>#REF!</f>
        <v>#REF!</v>
      </c>
      <c r="G43" t="e">
        <f>#REF!</f>
        <v>#REF!</v>
      </c>
      <c r="H43" t="e">
        <f>#REF!</f>
        <v>#REF!</v>
      </c>
      <c r="I43" s="16" t="e">
        <f t="shared" si="5"/>
        <v>#REF!</v>
      </c>
      <c r="J43" s="16" t="e">
        <f>VLOOKUP(I43,[0]!jugadores,13,0)</f>
        <v>#REF!</v>
      </c>
      <c r="K43" s="16"/>
      <c r="L43" s="16"/>
      <c r="M43" s="16" t="e">
        <f t="shared" si="6"/>
        <v>#REF!</v>
      </c>
      <c r="N43" s="16" t="e">
        <f>VLOOKUP(I43,[0]!jugadores,9,0)</f>
        <v>#REF!</v>
      </c>
      <c r="O43" s="16"/>
      <c r="P43" s="16" t="e">
        <f>VLOOKUP(I43,[0]!jugadores,2,0)</f>
        <v>#REF!</v>
      </c>
      <c r="Q43" s="16"/>
      <c r="R43" s="16" t="e">
        <f>VLOOKUP(I43,[0]!jugadores,8,0)</f>
        <v>#REF!</v>
      </c>
      <c r="T43" s="16" t="e">
        <f>VLOOKUP(I43,[0]!jugadores,14,0)</f>
        <v>#REF!</v>
      </c>
      <c r="U43" s="16" t="e">
        <f>VLOOKUP(I43,[0]!jugadores,12,0)</f>
        <v>#REF!</v>
      </c>
      <c r="V43" s="16" t="e">
        <f>VLOOKUP(I43,[0]!jugadores,11,0)</f>
        <v>#REF!</v>
      </c>
    </row>
    <row r="44" spans="1:22" x14ac:dyDescent="0.25">
      <c r="A44" t="e">
        <f>#REF!</f>
        <v>#REF!</v>
      </c>
      <c r="B44" t="e">
        <f>#REF!</f>
        <v>#REF!</v>
      </c>
      <c r="C44" t="e">
        <f>#REF!</f>
        <v>#REF!</v>
      </c>
      <c r="D44" t="e">
        <f>#REF!</f>
        <v>#REF!</v>
      </c>
      <c r="E44" t="e">
        <f>#REF!</f>
        <v>#REF!</v>
      </c>
      <c r="F44" t="e">
        <f>#REF!</f>
        <v>#REF!</v>
      </c>
      <c r="G44" t="e">
        <f>#REF!</f>
        <v>#REF!</v>
      </c>
      <c r="H44" t="e">
        <f>#REF!</f>
        <v>#REF!</v>
      </c>
      <c r="I44" s="16" t="e">
        <f t="shared" si="5"/>
        <v>#REF!</v>
      </c>
      <c r="J44" s="16" t="e">
        <f>VLOOKUP(I44,[0]!jugadores,13,0)</f>
        <v>#REF!</v>
      </c>
      <c r="K44" s="16"/>
      <c r="L44" s="16"/>
      <c r="M44" s="16" t="e">
        <f t="shared" si="6"/>
        <v>#REF!</v>
      </c>
      <c r="N44" s="16" t="e">
        <f>VLOOKUP(I44,[0]!jugadores,9,0)</f>
        <v>#REF!</v>
      </c>
      <c r="O44" s="16"/>
      <c r="P44" s="16" t="e">
        <f>VLOOKUP(I44,[0]!jugadores,2,0)</f>
        <v>#REF!</v>
      </c>
      <c r="Q44" s="16"/>
      <c r="R44" s="16" t="e">
        <f>VLOOKUP(I44,[0]!jugadores,8,0)</f>
        <v>#REF!</v>
      </c>
      <c r="T44" s="16" t="e">
        <f>VLOOKUP(I44,[0]!jugadores,14,0)</f>
        <v>#REF!</v>
      </c>
      <c r="U44" s="16" t="e">
        <f>VLOOKUP(I44,[0]!jugadores,12,0)</f>
        <v>#REF!</v>
      </c>
      <c r="V44" s="16" t="e">
        <f>VLOOKUP(I44,[0]!jugadores,11,0)</f>
        <v>#REF!</v>
      </c>
    </row>
    <row r="45" spans="1:22" x14ac:dyDescent="0.25">
      <c r="A45" t="e">
        <f>#REF!</f>
        <v>#REF!</v>
      </c>
      <c r="B45" t="e">
        <f>#REF!</f>
        <v>#REF!</v>
      </c>
      <c r="C45" t="e">
        <f>#REF!</f>
        <v>#REF!</v>
      </c>
      <c r="D45" t="e">
        <f>#REF!</f>
        <v>#REF!</v>
      </c>
      <c r="E45" t="e">
        <f>#REF!</f>
        <v>#REF!</v>
      </c>
      <c r="F45" t="e">
        <f>#REF!</f>
        <v>#REF!</v>
      </c>
      <c r="G45" t="e">
        <f>#REF!</f>
        <v>#REF!</v>
      </c>
      <c r="H45" t="e">
        <f>#REF!</f>
        <v>#REF!</v>
      </c>
      <c r="I45" s="16" t="e">
        <f t="shared" si="5"/>
        <v>#REF!</v>
      </c>
      <c r="J45" s="16" t="e">
        <f>VLOOKUP(I45,[0]!jugadores,13,0)</f>
        <v>#REF!</v>
      </c>
      <c r="K45" s="16"/>
      <c r="L45" s="16"/>
      <c r="M45" s="16" t="e">
        <f t="shared" si="6"/>
        <v>#REF!</v>
      </c>
      <c r="N45" s="16" t="e">
        <f>VLOOKUP(I45,[0]!jugadores,9,0)</f>
        <v>#REF!</v>
      </c>
      <c r="O45" s="16"/>
      <c r="P45" s="16" t="e">
        <f>VLOOKUP(I45,[0]!jugadores,2,0)</f>
        <v>#REF!</v>
      </c>
      <c r="Q45" s="16"/>
      <c r="R45" s="16" t="e">
        <f>VLOOKUP(I45,[0]!jugadores,8,0)</f>
        <v>#REF!</v>
      </c>
      <c r="T45" s="16" t="e">
        <f>VLOOKUP(I45,[0]!jugadores,14,0)</f>
        <v>#REF!</v>
      </c>
      <c r="U45" s="16" t="e">
        <f>VLOOKUP(I45,[0]!jugadores,12,0)</f>
        <v>#REF!</v>
      </c>
      <c r="V45" s="16" t="e">
        <f>VLOOKUP(I45,[0]!jugadores,11,0)</f>
        <v>#REF!</v>
      </c>
    </row>
    <row r="46" spans="1:22" x14ac:dyDescent="0.25">
      <c r="A46" t="e">
        <f>#REF!</f>
        <v>#REF!</v>
      </c>
      <c r="B46" t="e">
        <f>#REF!</f>
        <v>#REF!</v>
      </c>
      <c r="C46" t="e">
        <f>#REF!</f>
        <v>#REF!</v>
      </c>
      <c r="D46" t="e">
        <f>#REF!</f>
        <v>#REF!</v>
      </c>
      <c r="E46" t="e">
        <f>#REF!</f>
        <v>#REF!</v>
      </c>
      <c r="F46" t="e">
        <f>#REF!</f>
        <v>#REF!</v>
      </c>
      <c r="G46" t="e">
        <f>#REF!</f>
        <v>#REF!</v>
      </c>
      <c r="H46" t="e">
        <f>#REF!</f>
        <v>#REF!</v>
      </c>
      <c r="I46" s="16" t="e">
        <f t="shared" si="5"/>
        <v>#REF!</v>
      </c>
      <c r="J46" s="16" t="e">
        <f>VLOOKUP(I46,[0]!jugadores,13,0)</f>
        <v>#REF!</v>
      </c>
      <c r="K46" s="16"/>
      <c r="L46" s="16"/>
      <c r="M46" s="16" t="e">
        <f t="shared" si="6"/>
        <v>#REF!</v>
      </c>
      <c r="N46" s="16" t="e">
        <f>VLOOKUP(I46,[0]!jugadores,9,0)</f>
        <v>#REF!</v>
      </c>
      <c r="O46" s="16"/>
      <c r="P46" s="16" t="e">
        <f>VLOOKUP(I46,[0]!jugadores,2,0)</f>
        <v>#REF!</v>
      </c>
      <c r="Q46" s="16"/>
      <c r="R46" s="16" t="e">
        <f>VLOOKUP(I46,[0]!jugadores,8,0)</f>
        <v>#REF!</v>
      </c>
      <c r="T46" s="16" t="e">
        <f>VLOOKUP(I46,[0]!jugadores,14,0)</f>
        <v>#REF!</v>
      </c>
      <c r="U46" s="16" t="e">
        <f>VLOOKUP(I46,[0]!jugadores,12,0)</f>
        <v>#REF!</v>
      </c>
      <c r="V46" s="16" t="e">
        <f>VLOOKUP(I46,[0]!jugadores,11,0)</f>
        <v>#REF!</v>
      </c>
    </row>
    <row r="47" spans="1:22" x14ac:dyDescent="0.25">
      <c r="A47" t="e">
        <f>#REF!</f>
        <v>#REF!</v>
      </c>
      <c r="B47" t="e">
        <f>#REF!</f>
        <v>#REF!</v>
      </c>
      <c r="C47" t="e">
        <f>#REF!</f>
        <v>#REF!</v>
      </c>
      <c r="D47" t="e">
        <f>#REF!</f>
        <v>#REF!</v>
      </c>
      <c r="E47" t="e">
        <f>#REF!</f>
        <v>#REF!</v>
      </c>
      <c r="F47" t="e">
        <f>#REF!</f>
        <v>#REF!</v>
      </c>
      <c r="G47" t="e">
        <f>#REF!</f>
        <v>#REF!</v>
      </c>
      <c r="H47" t="e">
        <f>#REF!</f>
        <v>#REF!</v>
      </c>
      <c r="I47" s="16" t="e">
        <f t="shared" si="5"/>
        <v>#REF!</v>
      </c>
      <c r="J47" s="16" t="e">
        <f>VLOOKUP(I47,[0]!jugadores,13,0)</f>
        <v>#REF!</v>
      </c>
      <c r="K47" s="16"/>
      <c r="L47" s="16"/>
      <c r="M47" s="16" t="e">
        <f t="shared" si="6"/>
        <v>#REF!</v>
      </c>
      <c r="N47" s="16" t="e">
        <f>VLOOKUP(I47,[0]!jugadores,9,0)</f>
        <v>#REF!</v>
      </c>
      <c r="O47" s="16"/>
      <c r="P47" s="16" t="e">
        <f>VLOOKUP(I47,[0]!jugadores,2,0)</f>
        <v>#REF!</v>
      </c>
      <c r="Q47" s="16"/>
      <c r="R47" s="16" t="e">
        <f>VLOOKUP(I47,[0]!jugadores,8,0)</f>
        <v>#REF!</v>
      </c>
      <c r="T47" s="16" t="e">
        <f>VLOOKUP(I47,[0]!jugadores,14,0)</f>
        <v>#REF!</v>
      </c>
      <c r="U47" s="16" t="e">
        <f>VLOOKUP(I47,[0]!jugadores,12,0)</f>
        <v>#REF!</v>
      </c>
      <c r="V47" s="16" t="e">
        <f>VLOOKUP(I47,[0]!jugadores,11,0)</f>
        <v>#REF!</v>
      </c>
    </row>
    <row r="48" spans="1:22" x14ac:dyDescent="0.25">
      <c r="A48" t="e">
        <f>#REF!</f>
        <v>#REF!</v>
      </c>
      <c r="B48" t="e">
        <f>#REF!</f>
        <v>#REF!</v>
      </c>
      <c r="C48" t="e">
        <f>#REF!</f>
        <v>#REF!</v>
      </c>
      <c r="D48" t="e">
        <f>#REF!</f>
        <v>#REF!</v>
      </c>
      <c r="E48" t="e">
        <f>#REF!</f>
        <v>#REF!</v>
      </c>
      <c r="F48" t="e">
        <f>#REF!</f>
        <v>#REF!</v>
      </c>
      <c r="G48" t="e">
        <f>#REF!</f>
        <v>#REF!</v>
      </c>
      <c r="H48" t="e">
        <f>#REF!</f>
        <v>#REF!</v>
      </c>
      <c r="I48" s="16" t="e">
        <f t="shared" si="5"/>
        <v>#REF!</v>
      </c>
      <c r="J48" s="16" t="e">
        <f>VLOOKUP(I48,[0]!jugadores,13,0)</f>
        <v>#REF!</v>
      </c>
      <c r="K48" s="16"/>
      <c r="L48" s="16"/>
      <c r="M48" s="16" t="e">
        <f t="shared" si="6"/>
        <v>#REF!</v>
      </c>
      <c r="N48" s="16" t="e">
        <f>VLOOKUP(I48,[0]!jugadores,9,0)</f>
        <v>#REF!</v>
      </c>
      <c r="O48" s="16"/>
      <c r="P48" s="16" t="e">
        <f>VLOOKUP(I48,[0]!jugadores,2,0)</f>
        <v>#REF!</v>
      </c>
      <c r="Q48" s="16"/>
      <c r="R48" s="16" t="e">
        <f>VLOOKUP(I48,[0]!jugadores,8,0)</f>
        <v>#REF!</v>
      </c>
      <c r="T48" s="16" t="e">
        <f>VLOOKUP(I48,[0]!jugadores,14,0)</f>
        <v>#REF!</v>
      </c>
      <c r="U48" s="16" t="e">
        <f>VLOOKUP(I48,[0]!jugadores,12,0)</f>
        <v>#REF!</v>
      </c>
      <c r="V48" s="16" t="e">
        <f>VLOOKUP(I48,[0]!jugadores,11,0)</f>
        <v>#REF!</v>
      </c>
    </row>
    <row r="49" spans="1:22" x14ac:dyDescent="0.25">
      <c r="A49" t="e">
        <f>#REF!</f>
        <v>#REF!</v>
      </c>
      <c r="B49" t="e">
        <f>#REF!</f>
        <v>#REF!</v>
      </c>
      <c r="C49" t="e">
        <f>#REF!</f>
        <v>#REF!</v>
      </c>
      <c r="D49" t="e">
        <f>#REF!</f>
        <v>#REF!</v>
      </c>
      <c r="E49" t="e">
        <f>#REF!</f>
        <v>#REF!</v>
      </c>
      <c r="F49" t="e">
        <f>#REF!</f>
        <v>#REF!</v>
      </c>
      <c r="G49" t="e">
        <f>#REF!</f>
        <v>#REF!</v>
      </c>
      <c r="H49" t="e">
        <f>#REF!</f>
        <v>#REF!</v>
      </c>
      <c r="I49" s="16" t="e">
        <f t="shared" si="5"/>
        <v>#REF!</v>
      </c>
      <c r="J49" s="16" t="e">
        <f>VLOOKUP(I49,[0]!jugadores,13,0)</f>
        <v>#REF!</v>
      </c>
      <c r="K49" s="16"/>
      <c r="L49" s="16"/>
      <c r="M49" s="16" t="e">
        <f t="shared" si="6"/>
        <v>#REF!</v>
      </c>
      <c r="N49" s="16" t="e">
        <f>VLOOKUP(I49,[0]!jugadores,9,0)</f>
        <v>#REF!</v>
      </c>
      <c r="O49" s="16"/>
      <c r="P49" s="16" t="e">
        <f>VLOOKUP(I49,[0]!jugadores,2,0)</f>
        <v>#REF!</v>
      </c>
      <c r="Q49" s="16"/>
      <c r="R49" s="16" t="e">
        <f>VLOOKUP(I49,[0]!jugadores,8,0)</f>
        <v>#REF!</v>
      </c>
      <c r="T49" s="16" t="e">
        <f>VLOOKUP(I49,[0]!jugadores,14,0)</f>
        <v>#REF!</v>
      </c>
      <c r="U49" s="16" t="e">
        <f>VLOOKUP(I49,[0]!jugadores,12,0)</f>
        <v>#REF!</v>
      </c>
      <c r="V49" s="16" t="e">
        <f>VLOOKUP(I49,[0]!jugadores,11,0)</f>
        <v>#REF!</v>
      </c>
    </row>
    <row r="50" spans="1:22" x14ac:dyDescent="0.25">
      <c r="A50" t="e">
        <f>#REF!</f>
        <v>#REF!</v>
      </c>
      <c r="B50" t="e">
        <f>#REF!</f>
        <v>#REF!</v>
      </c>
      <c r="C50" t="e">
        <f>#REF!</f>
        <v>#REF!</v>
      </c>
      <c r="D50" t="e">
        <f>#REF!</f>
        <v>#REF!</v>
      </c>
      <c r="E50" t="e">
        <f>#REF!</f>
        <v>#REF!</v>
      </c>
      <c r="F50" t="e">
        <f>#REF!</f>
        <v>#REF!</v>
      </c>
      <c r="G50" t="e">
        <f>#REF!</f>
        <v>#REF!</v>
      </c>
      <c r="H50" t="e">
        <f>#REF!</f>
        <v>#REF!</v>
      </c>
      <c r="I50" s="16" t="e">
        <f t="shared" si="5"/>
        <v>#REF!</v>
      </c>
      <c r="J50" s="16" t="e">
        <f>VLOOKUP(I50,[0]!jugadores,13,0)</f>
        <v>#REF!</v>
      </c>
      <c r="K50" s="16"/>
      <c r="L50" s="16"/>
      <c r="M50" s="16" t="e">
        <f t="shared" si="6"/>
        <v>#REF!</v>
      </c>
      <c r="N50" s="16" t="e">
        <f>VLOOKUP(I50,[0]!jugadores,9,0)</f>
        <v>#REF!</v>
      </c>
      <c r="O50" s="16"/>
      <c r="P50" s="16" t="e">
        <f>VLOOKUP(I50,[0]!jugadores,2,0)</f>
        <v>#REF!</v>
      </c>
      <c r="Q50" s="16"/>
      <c r="R50" s="16" t="e">
        <f>VLOOKUP(I50,[0]!jugadores,8,0)</f>
        <v>#REF!</v>
      </c>
      <c r="T50" s="16" t="e">
        <f>VLOOKUP(I50,[0]!jugadores,14,0)</f>
        <v>#REF!</v>
      </c>
      <c r="U50" s="16" t="e">
        <f>VLOOKUP(I50,[0]!jugadores,12,0)</f>
        <v>#REF!</v>
      </c>
      <c r="V50" s="16" t="e">
        <f>VLOOKUP(I50,[0]!jugadores,11,0)</f>
        <v>#REF!</v>
      </c>
    </row>
    <row r="51" spans="1:22" x14ac:dyDescent="0.25">
      <c r="A51" t="e">
        <f>#REF!</f>
        <v>#REF!</v>
      </c>
      <c r="B51" t="e">
        <f>#REF!</f>
        <v>#REF!</v>
      </c>
      <c r="C51" t="e">
        <f>#REF!</f>
        <v>#REF!</v>
      </c>
      <c r="D51" t="e">
        <f>#REF!</f>
        <v>#REF!</v>
      </c>
      <c r="E51" t="e">
        <f>#REF!</f>
        <v>#REF!</v>
      </c>
      <c r="F51" t="e">
        <f>#REF!</f>
        <v>#REF!</v>
      </c>
      <c r="G51" t="e">
        <f>#REF!</f>
        <v>#REF!</v>
      </c>
      <c r="H51" t="e">
        <f>#REF!</f>
        <v>#REF!</v>
      </c>
      <c r="I51" s="16" t="e">
        <f t="shared" si="5"/>
        <v>#REF!</v>
      </c>
      <c r="J51" s="16" t="e">
        <f>VLOOKUP(I51,[0]!jugadores,13,0)</f>
        <v>#REF!</v>
      </c>
      <c r="K51" s="16"/>
      <c r="L51" s="16"/>
      <c r="M51" s="16" t="e">
        <f t="shared" si="6"/>
        <v>#REF!</v>
      </c>
      <c r="N51" s="16" t="e">
        <f>VLOOKUP(I51,[0]!jugadores,9,0)</f>
        <v>#REF!</v>
      </c>
      <c r="O51" s="16"/>
      <c r="P51" s="16" t="e">
        <f>VLOOKUP(I51,[0]!jugadores,2,0)</f>
        <v>#REF!</v>
      </c>
      <c r="Q51" s="16"/>
      <c r="R51" s="16" t="e">
        <f>VLOOKUP(I51,[0]!jugadores,8,0)</f>
        <v>#REF!</v>
      </c>
      <c r="T51" s="16" t="e">
        <f>VLOOKUP(I51,[0]!jugadores,14,0)</f>
        <v>#REF!</v>
      </c>
      <c r="U51" s="16" t="e">
        <f>VLOOKUP(I51,[0]!jugadores,12,0)</f>
        <v>#REF!</v>
      </c>
      <c r="V51" s="16" t="e">
        <f>VLOOKUP(I51,[0]!jugadores,11,0)</f>
        <v>#REF!</v>
      </c>
    </row>
    <row r="52" spans="1:22" x14ac:dyDescent="0.25">
      <c r="A52" t="e">
        <f>#REF!</f>
        <v>#REF!</v>
      </c>
      <c r="B52" t="e">
        <f>#REF!</f>
        <v>#REF!</v>
      </c>
      <c r="C52" t="e">
        <f>#REF!</f>
        <v>#REF!</v>
      </c>
      <c r="D52" t="e">
        <f>#REF!</f>
        <v>#REF!</v>
      </c>
      <c r="E52" t="e">
        <f>#REF!</f>
        <v>#REF!</v>
      </c>
      <c r="F52" t="e">
        <f>#REF!</f>
        <v>#REF!</v>
      </c>
      <c r="G52" t="e">
        <f>#REF!</f>
        <v>#REF!</v>
      </c>
      <c r="H52" t="e">
        <f>#REF!</f>
        <v>#REF!</v>
      </c>
      <c r="I52" s="16" t="e">
        <f t="shared" si="5"/>
        <v>#REF!</v>
      </c>
      <c r="J52" s="16" t="e">
        <f>VLOOKUP(I52,[0]!jugadores,13,0)</f>
        <v>#REF!</v>
      </c>
      <c r="K52" s="16"/>
      <c r="L52" s="16"/>
      <c r="M52" s="16" t="e">
        <f t="shared" si="6"/>
        <v>#REF!</v>
      </c>
      <c r="N52" s="16" t="e">
        <f>VLOOKUP(I52,[0]!jugadores,9,0)</f>
        <v>#REF!</v>
      </c>
      <c r="O52" s="16"/>
      <c r="P52" s="16" t="e">
        <f>VLOOKUP(I52,[0]!jugadores,2,0)</f>
        <v>#REF!</v>
      </c>
      <c r="Q52" s="16"/>
      <c r="R52" s="16" t="e">
        <f>VLOOKUP(I52,[0]!jugadores,8,0)</f>
        <v>#REF!</v>
      </c>
      <c r="T52" s="16" t="e">
        <f>VLOOKUP(I52,[0]!jugadores,14,0)</f>
        <v>#REF!</v>
      </c>
      <c r="U52" s="16" t="e">
        <f>VLOOKUP(I52,[0]!jugadores,12,0)</f>
        <v>#REF!</v>
      </c>
      <c r="V52" s="16" t="e">
        <f>VLOOKUP(I52,[0]!jugadores,11,0)</f>
        <v>#REF!</v>
      </c>
    </row>
    <row r="53" spans="1:22" x14ac:dyDescent="0.25">
      <c r="A53" t="e">
        <f>#REF!</f>
        <v>#REF!</v>
      </c>
      <c r="B53" t="e">
        <f>#REF!</f>
        <v>#REF!</v>
      </c>
      <c r="C53" t="e">
        <f>#REF!</f>
        <v>#REF!</v>
      </c>
      <c r="D53" t="e">
        <f>#REF!</f>
        <v>#REF!</v>
      </c>
      <c r="E53" t="e">
        <f>#REF!</f>
        <v>#REF!</v>
      </c>
      <c r="F53" t="e">
        <f>#REF!</f>
        <v>#REF!</v>
      </c>
      <c r="G53" t="e">
        <f>#REF!</f>
        <v>#REF!</v>
      </c>
      <c r="H53" t="e">
        <f>#REF!</f>
        <v>#REF!</v>
      </c>
      <c r="I53" s="16" t="e">
        <f t="shared" si="5"/>
        <v>#REF!</v>
      </c>
      <c r="J53" s="16" t="e">
        <f>VLOOKUP(I53,[0]!jugadores,13,0)</f>
        <v>#REF!</v>
      </c>
      <c r="K53" s="16"/>
      <c r="L53" s="16"/>
      <c r="M53" s="16" t="e">
        <f t="shared" si="6"/>
        <v>#REF!</v>
      </c>
      <c r="N53" s="16" t="e">
        <f>VLOOKUP(I53,[0]!jugadores,9,0)</f>
        <v>#REF!</v>
      </c>
      <c r="O53" s="16"/>
      <c r="P53" s="16" t="e">
        <f>VLOOKUP(I53,[0]!jugadores,2,0)</f>
        <v>#REF!</v>
      </c>
      <c r="Q53" s="16"/>
      <c r="R53" s="16" t="e">
        <f>VLOOKUP(I53,[0]!jugadores,8,0)</f>
        <v>#REF!</v>
      </c>
      <c r="T53" s="16" t="e">
        <f>VLOOKUP(I53,[0]!jugadores,14,0)</f>
        <v>#REF!</v>
      </c>
      <c r="U53" s="16" t="e">
        <f>VLOOKUP(I53,[0]!jugadores,12,0)</f>
        <v>#REF!</v>
      </c>
      <c r="V53" s="16" t="e">
        <f>VLOOKUP(I53,[0]!jugadores,11,0)</f>
        <v>#REF!</v>
      </c>
    </row>
    <row r="54" spans="1:22" x14ac:dyDescent="0.25">
      <c r="A54" t="e">
        <f>#REF!</f>
        <v>#REF!</v>
      </c>
      <c r="B54" t="e">
        <f>#REF!</f>
        <v>#REF!</v>
      </c>
      <c r="C54" t="e">
        <f>#REF!</f>
        <v>#REF!</v>
      </c>
      <c r="D54" t="e">
        <f>#REF!</f>
        <v>#REF!</v>
      </c>
      <c r="E54" t="e">
        <f>#REF!</f>
        <v>#REF!</v>
      </c>
      <c r="F54" t="e">
        <f>#REF!</f>
        <v>#REF!</v>
      </c>
      <c r="G54" t="e">
        <f>#REF!</f>
        <v>#REF!</v>
      </c>
      <c r="H54" t="e">
        <f>#REF!</f>
        <v>#REF!</v>
      </c>
      <c r="I54" s="16" t="e">
        <f t="shared" si="5"/>
        <v>#REF!</v>
      </c>
      <c r="J54" s="16" t="e">
        <f>VLOOKUP(I54,[0]!jugadores,13,0)</f>
        <v>#REF!</v>
      </c>
      <c r="K54" s="16"/>
      <c r="L54" s="16"/>
      <c r="M54" s="16" t="e">
        <f t="shared" si="6"/>
        <v>#REF!</v>
      </c>
      <c r="N54" s="16" t="e">
        <f>VLOOKUP(I54,[0]!jugadores,9,0)</f>
        <v>#REF!</v>
      </c>
      <c r="O54" s="16"/>
      <c r="P54" s="16" t="e">
        <f>VLOOKUP(I54,[0]!jugadores,2,0)</f>
        <v>#REF!</v>
      </c>
      <c r="Q54" s="16"/>
      <c r="R54" s="16" t="e">
        <f>VLOOKUP(I54,[0]!jugadores,8,0)</f>
        <v>#REF!</v>
      </c>
      <c r="T54" s="16" t="e">
        <f>VLOOKUP(I54,[0]!jugadores,14,0)</f>
        <v>#REF!</v>
      </c>
      <c r="U54" s="16" t="e">
        <f>VLOOKUP(I54,[0]!jugadores,12,0)</f>
        <v>#REF!</v>
      </c>
      <c r="V54" s="16" t="e">
        <f>VLOOKUP(I54,[0]!jugadores,11,0)</f>
        <v>#REF!</v>
      </c>
    </row>
    <row r="55" spans="1:22" x14ac:dyDescent="0.25">
      <c r="A55" t="e">
        <f>#REF!</f>
        <v>#REF!</v>
      </c>
      <c r="B55" t="e">
        <f>#REF!</f>
        <v>#REF!</v>
      </c>
      <c r="C55" t="e">
        <f>#REF!</f>
        <v>#REF!</v>
      </c>
      <c r="D55" t="e">
        <f>#REF!</f>
        <v>#REF!</v>
      </c>
      <c r="E55" t="e">
        <f>#REF!</f>
        <v>#REF!</v>
      </c>
      <c r="F55" t="e">
        <f>#REF!</f>
        <v>#REF!</v>
      </c>
      <c r="G55" t="e">
        <f>#REF!</f>
        <v>#REF!</v>
      </c>
      <c r="H55" t="e">
        <f>#REF!</f>
        <v>#REF!</v>
      </c>
      <c r="I55" s="16" t="e">
        <f t="shared" si="5"/>
        <v>#REF!</v>
      </c>
      <c r="J55" s="16" t="e">
        <f>VLOOKUP(I55,[0]!jugadores,13,0)</f>
        <v>#REF!</v>
      </c>
      <c r="K55" s="16"/>
      <c r="L55" s="16"/>
      <c r="M55" s="16" t="e">
        <f t="shared" si="6"/>
        <v>#REF!</v>
      </c>
      <c r="N55" s="16" t="e">
        <f>VLOOKUP(I55,[0]!jugadores,9,0)</f>
        <v>#REF!</v>
      </c>
      <c r="O55" s="16"/>
      <c r="P55" s="16" t="e">
        <f>VLOOKUP(I55,[0]!jugadores,2,0)</f>
        <v>#REF!</v>
      </c>
      <c r="Q55" s="16"/>
      <c r="R55" s="16" t="e">
        <f>VLOOKUP(I55,[0]!jugadores,8,0)</f>
        <v>#REF!</v>
      </c>
      <c r="T55" s="16" t="e">
        <f>VLOOKUP(I55,[0]!jugadores,14,0)</f>
        <v>#REF!</v>
      </c>
      <c r="U55" s="16" t="e">
        <f>VLOOKUP(I55,[0]!jugadores,12,0)</f>
        <v>#REF!</v>
      </c>
      <c r="V55" s="16" t="e">
        <f>VLOOKUP(I55,[0]!jugadores,11,0)</f>
        <v>#REF!</v>
      </c>
    </row>
    <row r="58" spans="1:22" x14ac:dyDescent="0.25">
      <c r="A58" t="e">
        <f>#REF!</f>
        <v>#REF!</v>
      </c>
      <c r="B58" t="e">
        <f>#REF!</f>
        <v>#REF!</v>
      </c>
      <c r="C58" t="e">
        <f>#REF!</f>
        <v>#REF!</v>
      </c>
      <c r="D58" t="e">
        <f>#REF!</f>
        <v>#REF!</v>
      </c>
      <c r="E58" t="e">
        <f>#REF!</f>
        <v>#REF!</v>
      </c>
      <c r="F58" t="e">
        <f>#REF!</f>
        <v>#REF!</v>
      </c>
      <c r="G58" t="e">
        <f>#REF!</f>
        <v>#REF!</v>
      </c>
      <c r="H58" t="e">
        <f>#REF!</f>
        <v>#REF!</v>
      </c>
      <c r="I58" s="16" t="e">
        <f>A58</f>
        <v>#REF!</v>
      </c>
      <c r="J58" s="16" t="e">
        <f>VLOOKUP(I58,[0]!jugadores,13,0)</f>
        <v>#REF!</v>
      </c>
      <c r="K58" s="16"/>
      <c r="L58" s="16"/>
      <c r="M58" s="16" t="e">
        <f>E58</f>
        <v>#REF!</v>
      </c>
      <c r="N58" s="16" t="e">
        <f>VLOOKUP(I58,[0]!jugadores,9,0)</f>
        <v>#REF!</v>
      </c>
      <c r="O58" s="16"/>
      <c r="P58" s="16" t="e">
        <f>VLOOKUP(I58,[0]!jugadores,2,0)</f>
        <v>#REF!</v>
      </c>
      <c r="Q58" s="16"/>
      <c r="R58" s="16" t="e">
        <f>VLOOKUP(I58,[0]!jugadores,8,0)</f>
        <v>#REF!</v>
      </c>
      <c r="T58" s="16" t="e">
        <f>VLOOKUP(I58,[0]!jugadores,14,0)</f>
        <v>#REF!</v>
      </c>
      <c r="U58" s="16" t="e">
        <f>VLOOKUP(I58,[0]!jugadores,12,0)</f>
        <v>#REF!</v>
      </c>
      <c r="V58" s="16" t="e">
        <f>VLOOKUP(I58,[0]!jugadores,11,0)</f>
        <v>#REF!</v>
      </c>
    </row>
    <row r="59" spans="1:22" x14ac:dyDescent="0.25">
      <c r="A59" t="e">
        <f>#REF!</f>
        <v>#REF!</v>
      </c>
      <c r="B59" t="e">
        <f>#REF!</f>
        <v>#REF!</v>
      </c>
      <c r="C59" t="e">
        <f>#REF!</f>
        <v>#REF!</v>
      </c>
      <c r="D59" t="e">
        <f>#REF!</f>
        <v>#REF!</v>
      </c>
      <c r="E59" t="e">
        <f>#REF!</f>
        <v>#REF!</v>
      </c>
      <c r="F59" t="e">
        <f>#REF!</f>
        <v>#REF!</v>
      </c>
      <c r="G59" t="e">
        <f>#REF!</f>
        <v>#REF!</v>
      </c>
      <c r="H59" t="e">
        <f>#REF!</f>
        <v>#REF!</v>
      </c>
      <c r="I59" s="16" t="e">
        <f t="shared" ref="I59:I73" si="7">A59</f>
        <v>#REF!</v>
      </c>
      <c r="J59" s="16" t="e">
        <f>VLOOKUP(I59,[0]!jugadores,13,0)</f>
        <v>#REF!</v>
      </c>
      <c r="K59" s="16"/>
      <c r="L59" s="16"/>
      <c r="M59" s="16" t="e">
        <f t="shared" ref="M59:M73" si="8">E59</f>
        <v>#REF!</v>
      </c>
      <c r="N59" s="16" t="e">
        <f>VLOOKUP(I59,[0]!jugadores,9,0)</f>
        <v>#REF!</v>
      </c>
      <c r="O59" s="16"/>
      <c r="P59" s="16" t="e">
        <f>VLOOKUP(I59,[0]!jugadores,2,0)</f>
        <v>#REF!</v>
      </c>
      <c r="Q59" s="16"/>
      <c r="R59" s="16" t="e">
        <f>VLOOKUP(I59,[0]!jugadores,8,0)</f>
        <v>#REF!</v>
      </c>
      <c r="T59" s="16" t="e">
        <f>VLOOKUP(I59,[0]!jugadores,14,0)</f>
        <v>#REF!</v>
      </c>
      <c r="U59" s="16" t="e">
        <f>VLOOKUP(I59,[0]!jugadores,12,0)</f>
        <v>#REF!</v>
      </c>
      <c r="V59" s="16" t="e">
        <f>VLOOKUP(I59,[0]!jugadores,11,0)</f>
        <v>#REF!</v>
      </c>
    </row>
    <row r="60" spans="1:22" x14ac:dyDescent="0.25">
      <c r="A60" t="e">
        <f>#REF!</f>
        <v>#REF!</v>
      </c>
      <c r="B60" t="e">
        <f>#REF!</f>
        <v>#REF!</v>
      </c>
      <c r="C60" t="e">
        <f>#REF!</f>
        <v>#REF!</v>
      </c>
      <c r="D60" t="e">
        <f>#REF!</f>
        <v>#REF!</v>
      </c>
      <c r="E60" t="e">
        <f>#REF!</f>
        <v>#REF!</v>
      </c>
      <c r="F60" t="e">
        <f>#REF!</f>
        <v>#REF!</v>
      </c>
      <c r="G60" t="e">
        <f>#REF!</f>
        <v>#REF!</v>
      </c>
      <c r="H60" t="e">
        <f>#REF!</f>
        <v>#REF!</v>
      </c>
      <c r="I60" s="16" t="e">
        <f t="shared" si="7"/>
        <v>#REF!</v>
      </c>
      <c r="J60" s="16" t="e">
        <f>VLOOKUP(I60,[0]!jugadores,13,0)</f>
        <v>#REF!</v>
      </c>
      <c r="K60" s="16"/>
      <c r="L60" s="16"/>
      <c r="M60" s="16" t="e">
        <f t="shared" si="8"/>
        <v>#REF!</v>
      </c>
      <c r="N60" s="16" t="e">
        <f>VLOOKUP(I60,[0]!jugadores,9,0)</f>
        <v>#REF!</v>
      </c>
      <c r="O60" s="16"/>
      <c r="P60" s="16" t="e">
        <f>VLOOKUP(I60,[0]!jugadores,2,0)</f>
        <v>#REF!</v>
      </c>
      <c r="Q60" s="16"/>
      <c r="R60" s="16" t="e">
        <f>VLOOKUP(I60,[0]!jugadores,8,0)</f>
        <v>#REF!</v>
      </c>
      <c r="T60" s="16" t="e">
        <f>VLOOKUP(I60,[0]!jugadores,14,0)</f>
        <v>#REF!</v>
      </c>
      <c r="U60" s="16" t="e">
        <f>VLOOKUP(I60,[0]!jugadores,12,0)</f>
        <v>#REF!</v>
      </c>
      <c r="V60" s="16" t="e">
        <f>VLOOKUP(I60,[0]!jugadores,11,0)</f>
        <v>#REF!</v>
      </c>
    </row>
    <row r="61" spans="1:22" x14ac:dyDescent="0.25">
      <c r="A61" t="e">
        <f>#REF!</f>
        <v>#REF!</v>
      </c>
      <c r="B61" t="e">
        <f>#REF!</f>
        <v>#REF!</v>
      </c>
      <c r="C61" t="e">
        <f>#REF!</f>
        <v>#REF!</v>
      </c>
      <c r="D61" t="e">
        <f>#REF!</f>
        <v>#REF!</v>
      </c>
      <c r="E61" t="e">
        <f>#REF!</f>
        <v>#REF!</v>
      </c>
      <c r="F61" t="e">
        <f>#REF!</f>
        <v>#REF!</v>
      </c>
      <c r="G61" t="e">
        <f>#REF!</f>
        <v>#REF!</v>
      </c>
      <c r="H61" t="e">
        <f>#REF!</f>
        <v>#REF!</v>
      </c>
      <c r="I61" s="16" t="e">
        <f t="shared" si="7"/>
        <v>#REF!</v>
      </c>
      <c r="J61" s="16" t="e">
        <f>VLOOKUP(I61,[0]!jugadores,13,0)</f>
        <v>#REF!</v>
      </c>
      <c r="K61" s="16"/>
      <c r="L61" s="16"/>
      <c r="M61" s="16" t="e">
        <f t="shared" si="8"/>
        <v>#REF!</v>
      </c>
      <c r="N61" s="16" t="e">
        <f>VLOOKUP(I61,[0]!jugadores,9,0)</f>
        <v>#REF!</v>
      </c>
      <c r="O61" s="16"/>
      <c r="P61" s="16" t="e">
        <f>VLOOKUP(I61,[0]!jugadores,2,0)</f>
        <v>#REF!</v>
      </c>
      <c r="Q61" s="16"/>
      <c r="R61" s="16" t="e">
        <f>VLOOKUP(I61,[0]!jugadores,8,0)</f>
        <v>#REF!</v>
      </c>
      <c r="T61" s="16" t="e">
        <f>VLOOKUP(I61,[0]!jugadores,14,0)</f>
        <v>#REF!</v>
      </c>
      <c r="U61" s="16" t="e">
        <f>VLOOKUP(I61,[0]!jugadores,12,0)</f>
        <v>#REF!</v>
      </c>
      <c r="V61" s="16" t="e">
        <f>VLOOKUP(I61,[0]!jugadores,11,0)</f>
        <v>#REF!</v>
      </c>
    </row>
    <row r="62" spans="1:22" x14ac:dyDescent="0.25">
      <c r="A62" t="e">
        <f>#REF!</f>
        <v>#REF!</v>
      </c>
      <c r="B62" t="e">
        <f>#REF!</f>
        <v>#REF!</v>
      </c>
      <c r="C62" t="e">
        <f>#REF!</f>
        <v>#REF!</v>
      </c>
      <c r="D62" t="e">
        <f>#REF!</f>
        <v>#REF!</v>
      </c>
      <c r="E62" t="e">
        <f>#REF!</f>
        <v>#REF!</v>
      </c>
      <c r="F62" t="e">
        <f>#REF!</f>
        <v>#REF!</v>
      </c>
      <c r="G62" t="e">
        <f>#REF!</f>
        <v>#REF!</v>
      </c>
      <c r="H62" t="e">
        <f>#REF!</f>
        <v>#REF!</v>
      </c>
      <c r="I62" s="16" t="e">
        <f t="shared" si="7"/>
        <v>#REF!</v>
      </c>
      <c r="J62" s="16" t="e">
        <f>VLOOKUP(I62,[0]!jugadores,13,0)</f>
        <v>#REF!</v>
      </c>
      <c r="K62" s="16"/>
      <c r="L62" s="16"/>
      <c r="M62" s="16" t="e">
        <f t="shared" si="8"/>
        <v>#REF!</v>
      </c>
      <c r="N62" s="16" t="e">
        <f>VLOOKUP(I62,[0]!jugadores,9,0)</f>
        <v>#REF!</v>
      </c>
      <c r="O62" s="16"/>
      <c r="P62" s="16" t="e">
        <f>VLOOKUP(I62,[0]!jugadores,2,0)</f>
        <v>#REF!</v>
      </c>
      <c r="Q62" s="16"/>
      <c r="R62" s="16" t="e">
        <f>VLOOKUP(I62,[0]!jugadores,8,0)</f>
        <v>#REF!</v>
      </c>
      <c r="T62" s="16" t="e">
        <f>VLOOKUP(I62,[0]!jugadores,14,0)</f>
        <v>#REF!</v>
      </c>
      <c r="U62" s="16" t="e">
        <f>VLOOKUP(I62,[0]!jugadores,12,0)</f>
        <v>#REF!</v>
      </c>
      <c r="V62" s="16" t="e">
        <f>VLOOKUP(I62,[0]!jugadores,11,0)</f>
        <v>#REF!</v>
      </c>
    </row>
    <row r="63" spans="1:22" x14ac:dyDescent="0.25">
      <c r="A63" t="e">
        <f>#REF!</f>
        <v>#REF!</v>
      </c>
      <c r="B63" t="e">
        <f>#REF!</f>
        <v>#REF!</v>
      </c>
      <c r="C63" t="e">
        <f>#REF!</f>
        <v>#REF!</v>
      </c>
      <c r="D63" t="e">
        <f>#REF!</f>
        <v>#REF!</v>
      </c>
      <c r="E63" t="e">
        <f>#REF!</f>
        <v>#REF!</v>
      </c>
      <c r="F63" t="e">
        <f>#REF!</f>
        <v>#REF!</v>
      </c>
      <c r="G63" t="e">
        <f>#REF!</f>
        <v>#REF!</v>
      </c>
      <c r="H63" t="e">
        <f>#REF!</f>
        <v>#REF!</v>
      </c>
      <c r="I63" s="16" t="e">
        <f t="shared" si="7"/>
        <v>#REF!</v>
      </c>
      <c r="J63" s="16" t="e">
        <f>VLOOKUP(I63,[0]!jugadores,13,0)</f>
        <v>#REF!</v>
      </c>
      <c r="K63" s="16"/>
      <c r="L63" s="16"/>
      <c r="M63" s="16" t="e">
        <f t="shared" si="8"/>
        <v>#REF!</v>
      </c>
      <c r="N63" s="16" t="e">
        <f>VLOOKUP(I63,[0]!jugadores,9,0)</f>
        <v>#REF!</v>
      </c>
      <c r="O63" s="16"/>
      <c r="P63" s="16" t="e">
        <f>VLOOKUP(I63,[0]!jugadores,2,0)</f>
        <v>#REF!</v>
      </c>
      <c r="Q63" s="16"/>
      <c r="R63" s="16" t="e">
        <f>VLOOKUP(I63,[0]!jugadores,8,0)</f>
        <v>#REF!</v>
      </c>
      <c r="T63" s="16" t="e">
        <f>VLOOKUP(I63,[0]!jugadores,14,0)</f>
        <v>#REF!</v>
      </c>
      <c r="U63" s="16" t="e">
        <f>VLOOKUP(I63,[0]!jugadores,12,0)</f>
        <v>#REF!</v>
      </c>
      <c r="V63" s="16" t="e">
        <f>VLOOKUP(I63,[0]!jugadores,11,0)</f>
        <v>#REF!</v>
      </c>
    </row>
    <row r="64" spans="1:22" x14ac:dyDescent="0.25">
      <c r="A64" t="e">
        <f>#REF!</f>
        <v>#REF!</v>
      </c>
      <c r="B64" t="e">
        <f>#REF!</f>
        <v>#REF!</v>
      </c>
      <c r="C64" t="e">
        <f>#REF!</f>
        <v>#REF!</v>
      </c>
      <c r="D64" t="e">
        <f>#REF!</f>
        <v>#REF!</v>
      </c>
      <c r="E64" t="e">
        <f>#REF!</f>
        <v>#REF!</v>
      </c>
      <c r="F64" t="e">
        <f>#REF!</f>
        <v>#REF!</v>
      </c>
      <c r="G64" t="e">
        <f>#REF!</f>
        <v>#REF!</v>
      </c>
      <c r="H64" t="e">
        <f>#REF!</f>
        <v>#REF!</v>
      </c>
      <c r="I64" s="16" t="e">
        <f t="shared" si="7"/>
        <v>#REF!</v>
      </c>
      <c r="J64" s="16" t="e">
        <f>VLOOKUP(I64,[0]!jugadores,13,0)</f>
        <v>#REF!</v>
      </c>
      <c r="K64" s="16"/>
      <c r="L64" s="16"/>
      <c r="M64" s="16" t="e">
        <f t="shared" si="8"/>
        <v>#REF!</v>
      </c>
      <c r="N64" s="16" t="e">
        <f>VLOOKUP(I64,[0]!jugadores,9,0)</f>
        <v>#REF!</v>
      </c>
      <c r="O64" s="16"/>
      <c r="P64" s="16" t="e">
        <f>VLOOKUP(I64,[0]!jugadores,2,0)</f>
        <v>#REF!</v>
      </c>
      <c r="Q64" s="16"/>
      <c r="R64" s="16" t="e">
        <f>VLOOKUP(I64,[0]!jugadores,8,0)</f>
        <v>#REF!</v>
      </c>
      <c r="T64" s="16" t="e">
        <f>VLOOKUP(I64,[0]!jugadores,14,0)</f>
        <v>#REF!</v>
      </c>
      <c r="U64" s="16" t="e">
        <f>VLOOKUP(I64,[0]!jugadores,12,0)</f>
        <v>#REF!</v>
      </c>
      <c r="V64" s="16" t="e">
        <f>VLOOKUP(I64,[0]!jugadores,11,0)</f>
        <v>#REF!</v>
      </c>
    </row>
    <row r="65" spans="1:22" x14ac:dyDescent="0.25">
      <c r="A65" t="e">
        <f>#REF!</f>
        <v>#REF!</v>
      </c>
      <c r="B65" t="e">
        <f>#REF!</f>
        <v>#REF!</v>
      </c>
      <c r="C65" t="e">
        <f>#REF!</f>
        <v>#REF!</v>
      </c>
      <c r="D65" t="e">
        <f>#REF!</f>
        <v>#REF!</v>
      </c>
      <c r="E65" t="e">
        <f>#REF!</f>
        <v>#REF!</v>
      </c>
      <c r="F65" t="e">
        <f>#REF!</f>
        <v>#REF!</v>
      </c>
      <c r="G65" t="e">
        <f>#REF!</f>
        <v>#REF!</v>
      </c>
      <c r="H65" t="e">
        <f>#REF!</f>
        <v>#REF!</v>
      </c>
      <c r="I65" s="16" t="e">
        <f t="shared" si="7"/>
        <v>#REF!</v>
      </c>
      <c r="J65" s="16" t="e">
        <f>VLOOKUP(I65,[0]!jugadores,13,0)</f>
        <v>#REF!</v>
      </c>
      <c r="K65" s="16"/>
      <c r="L65" s="16"/>
      <c r="M65" s="16" t="e">
        <f t="shared" si="8"/>
        <v>#REF!</v>
      </c>
      <c r="N65" s="16" t="e">
        <f>VLOOKUP(I65,[0]!jugadores,9,0)</f>
        <v>#REF!</v>
      </c>
      <c r="O65" s="16"/>
      <c r="P65" s="16" t="e">
        <f>VLOOKUP(I65,[0]!jugadores,2,0)</f>
        <v>#REF!</v>
      </c>
      <c r="Q65" s="16"/>
      <c r="R65" s="16" t="e">
        <f>VLOOKUP(I65,[0]!jugadores,8,0)</f>
        <v>#REF!</v>
      </c>
      <c r="T65" s="16" t="e">
        <f>VLOOKUP(I65,[0]!jugadores,14,0)</f>
        <v>#REF!</v>
      </c>
      <c r="U65" s="16" t="e">
        <f>VLOOKUP(I65,[0]!jugadores,12,0)</f>
        <v>#REF!</v>
      </c>
      <c r="V65" s="16" t="e">
        <f>VLOOKUP(I65,[0]!jugadores,11,0)</f>
        <v>#REF!</v>
      </c>
    </row>
    <row r="66" spans="1:22" x14ac:dyDescent="0.25">
      <c r="A66" t="e">
        <f>#REF!</f>
        <v>#REF!</v>
      </c>
      <c r="B66" t="e">
        <f>#REF!</f>
        <v>#REF!</v>
      </c>
      <c r="C66" t="e">
        <f>#REF!</f>
        <v>#REF!</v>
      </c>
      <c r="D66" t="e">
        <f>#REF!</f>
        <v>#REF!</v>
      </c>
      <c r="E66" t="e">
        <f>#REF!</f>
        <v>#REF!</v>
      </c>
      <c r="F66" t="e">
        <f>#REF!</f>
        <v>#REF!</v>
      </c>
      <c r="G66" t="e">
        <f>#REF!</f>
        <v>#REF!</v>
      </c>
      <c r="H66" t="e">
        <f>#REF!</f>
        <v>#REF!</v>
      </c>
      <c r="I66" s="16" t="e">
        <f t="shared" si="7"/>
        <v>#REF!</v>
      </c>
      <c r="J66" s="16" t="e">
        <f>VLOOKUP(I66,[0]!jugadores,13,0)</f>
        <v>#REF!</v>
      </c>
      <c r="K66" s="16"/>
      <c r="L66" s="16"/>
      <c r="M66" s="16" t="e">
        <f t="shared" si="8"/>
        <v>#REF!</v>
      </c>
      <c r="N66" s="16" t="e">
        <f>VLOOKUP(I66,[0]!jugadores,9,0)</f>
        <v>#REF!</v>
      </c>
      <c r="O66" s="16"/>
      <c r="P66" s="16" t="e">
        <f>VLOOKUP(I66,[0]!jugadores,2,0)</f>
        <v>#REF!</v>
      </c>
      <c r="Q66" s="16"/>
      <c r="R66" s="16" t="e">
        <f>VLOOKUP(I66,[0]!jugadores,8,0)</f>
        <v>#REF!</v>
      </c>
      <c r="T66" s="16" t="e">
        <f>VLOOKUP(I66,[0]!jugadores,14,0)</f>
        <v>#REF!</v>
      </c>
      <c r="U66" s="16" t="e">
        <f>VLOOKUP(I66,[0]!jugadores,12,0)</f>
        <v>#REF!</v>
      </c>
      <c r="V66" s="16" t="e">
        <f>VLOOKUP(I66,[0]!jugadores,11,0)</f>
        <v>#REF!</v>
      </c>
    </row>
    <row r="67" spans="1:22" x14ac:dyDescent="0.25">
      <c r="A67" t="e">
        <f>#REF!</f>
        <v>#REF!</v>
      </c>
      <c r="B67" t="e">
        <f>#REF!</f>
        <v>#REF!</v>
      </c>
      <c r="C67" t="e">
        <f>#REF!</f>
        <v>#REF!</v>
      </c>
      <c r="D67" t="e">
        <f>#REF!</f>
        <v>#REF!</v>
      </c>
      <c r="E67" t="e">
        <f>#REF!</f>
        <v>#REF!</v>
      </c>
      <c r="F67" t="e">
        <f>#REF!</f>
        <v>#REF!</v>
      </c>
      <c r="G67" t="e">
        <f>#REF!</f>
        <v>#REF!</v>
      </c>
      <c r="H67" t="e">
        <f>#REF!</f>
        <v>#REF!</v>
      </c>
      <c r="I67" s="16" t="e">
        <f t="shared" si="7"/>
        <v>#REF!</v>
      </c>
      <c r="J67" s="16" t="e">
        <f>VLOOKUP(I67,[0]!jugadores,13,0)</f>
        <v>#REF!</v>
      </c>
      <c r="K67" s="16"/>
      <c r="L67" s="16"/>
      <c r="M67" s="16" t="e">
        <f t="shared" si="8"/>
        <v>#REF!</v>
      </c>
      <c r="N67" s="16" t="e">
        <f>VLOOKUP(I67,[0]!jugadores,9,0)</f>
        <v>#REF!</v>
      </c>
      <c r="O67" s="16"/>
      <c r="P67" s="16" t="e">
        <f>VLOOKUP(I67,[0]!jugadores,2,0)</f>
        <v>#REF!</v>
      </c>
      <c r="Q67" s="16"/>
      <c r="R67" s="16" t="e">
        <f>VLOOKUP(I67,[0]!jugadores,8,0)</f>
        <v>#REF!</v>
      </c>
      <c r="T67" s="16" t="e">
        <f>VLOOKUP(I67,[0]!jugadores,14,0)</f>
        <v>#REF!</v>
      </c>
      <c r="U67" s="16" t="e">
        <f>VLOOKUP(I67,[0]!jugadores,12,0)</f>
        <v>#REF!</v>
      </c>
      <c r="V67" s="16" t="e">
        <f>VLOOKUP(I67,[0]!jugadores,11,0)</f>
        <v>#REF!</v>
      </c>
    </row>
    <row r="68" spans="1:22" x14ac:dyDescent="0.25">
      <c r="A68" t="e">
        <f>#REF!</f>
        <v>#REF!</v>
      </c>
      <c r="B68" t="e">
        <f>#REF!</f>
        <v>#REF!</v>
      </c>
      <c r="C68" t="e">
        <f>#REF!</f>
        <v>#REF!</v>
      </c>
      <c r="D68" t="e">
        <f>#REF!</f>
        <v>#REF!</v>
      </c>
      <c r="E68" t="e">
        <f>#REF!</f>
        <v>#REF!</v>
      </c>
      <c r="F68" t="e">
        <f>#REF!</f>
        <v>#REF!</v>
      </c>
      <c r="G68" t="e">
        <f>#REF!</f>
        <v>#REF!</v>
      </c>
      <c r="H68" t="e">
        <f>#REF!</f>
        <v>#REF!</v>
      </c>
      <c r="I68" s="16" t="e">
        <f t="shared" si="7"/>
        <v>#REF!</v>
      </c>
      <c r="J68" s="16" t="e">
        <f>VLOOKUP(I68,[0]!jugadores,13,0)</f>
        <v>#REF!</v>
      </c>
      <c r="K68" s="16"/>
      <c r="L68" s="16"/>
      <c r="M68" s="16" t="e">
        <f t="shared" si="8"/>
        <v>#REF!</v>
      </c>
      <c r="N68" s="16" t="e">
        <f>VLOOKUP(I68,[0]!jugadores,9,0)</f>
        <v>#REF!</v>
      </c>
      <c r="O68" s="16"/>
      <c r="P68" s="16" t="e">
        <f>VLOOKUP(I68,[0]!jugadores,2,0)</f>
        <v>#REF!</v>
      </c>
      <c r="Q68" s="16"/>
      <c r="R68" s="16" t="e">
        <f>VLOOKUP(I68,[0]!jugadores,8,0)</f>
        <v>#REF!</v>
      </c>
      <c r="T68" s="16" t="e">
        <f>VLOOKUP(I68,[0]!jugadores,14,0)</f>
        <v>#REF!</v>
      </c>
      <c r="U68" s="16" t="e">
        <f>VLOOKUP(I68,[0]!jugadores,12,0)</f>
        <v>#REF!</v>
      </c>
      <c r="V68" s="16" t="e">
        <f>VLOOKUP(I68,[0]!jugadores,11,0)</f>
        <v>#REF!</v>
      </c>
    </row>
    <row r="69" spans="1:22" x14ac:dyDescent="0.25">
      <c r="A69" t="e">
        <f>#REF!</f>
        <v>#REF!</v>
      </c>
      <c r="B69" t="e">
        <f>#REF!</f>
        <v>#REF!</v>
      </c>
      <c r="C69" t="e">
        <f>#REF!</f>
        <v>#REF!</v>
      </c>
      <c r="D69" t="e">
        <f>#REF!</f>
        <v>#REF!</v>
      </c>
      <c r="E69" t="e">
        <f>#REF!</f>
        <v>#REF!</v>
      </c>
      <c r="F69" t="e">
        <f>#REF!</f>
        <v>#REF!</v>
      </c>
      <c r="G69" t="e">
        <f>#REF!</f>
        <v>#REF!</v>
      </c>
      <c r="H69" t="e">
        <f>#REF!</f>
        <v>#REF!</v>
      </c>
      <c r="I69" s="16" t="e">
        <f t="shared" si="7"/>
        <v>#REF!</v>
      </c>
      <c r="J69" s="16" t="e">
        <f>VLOOKUP(I69,[0]!jugadores,13,0)</f>
        <v>#REF!</v>
      </c>
      <c r="K69" s="16"/>
      <c r="L69" s="16"/>
      <c r="M69" s="16" t="e">
        <f t="shared" si="8"/>
        <v>#REF!</v>
      </c>
      <c r="N69" s="16" t="e">
        <f>VLOOKUP(I69,[0]!jugadores,9,0)</f>
        <v>#REF!</v>
      </c>
      <c r="O69" s="16"/>
      <c r="P69" s="16" t="e">
        <f>VLOOKUP(I69,[0]!jugadores,2,0)</f>
        <v>#REF!</v>
      </c>
      <c r="Q69" s="16"/>
      <c r="R69" s="16" t="e">
        <f>VLOOKUP(I69,[0]!jugadores,8,0)</f>
        <v>#REF!</v>
      </c>
      <c r="T69" s="16" t="e">
        <f>VLOOKUP(I69,[0]!jugadores,14,0)</f>
        <v>#REF!</v>
      </c>
      <c r="U69" s="16" t="e">
        <f>VLOOKUP(I69,[0]!jugadores,12,0)</f>
        <v>#REF!</v>
      </c>
      <c r="V69" s="16" t="e">
        <f>VLOOKUP(I69,[0]!jugadores,11,0)</f>
        <v>#REF!</v>
      </c>
    </row>
    <row r="70" spans="1:22" x14ac:dyDescent="0.25">
      <c r="A70" t="e">
        <f>#REF!</f>
        <v>#REF!</v>
      </c>
      <c r="B70" t="e">
        <f>#REF!</f>
        <v>#REF!</v>
      </c>
      <c r="C70" t="e">
        <f>#REF!</f>
        <v>#REF!</v>
      </c>
      <c r="D70" t="e">
        <f>#REF!</f>
        <v>#REF!</v>
      </c>
      <c r="E70" t="e">
        <f>#REF!</f>
        <v>#REF!</v>
      </c>
      <c r="F70" t="e">
        <f>#REF!</f>
        <v>#REF!</v>
      </c>
      <c r="G70" t="e">
        <f>#REF!</f>
        <v>#REF!</v>
      </c>
      <c r="H70" t="e">
        <f>#REF!</f>
        <v>#REF!</v>
      </c>
      <c r="I70" s="16" t="e">
        <f t="shared" si="7"/>
        <v>#REF!</v>
      </c>
      <c r="J70" s="16" t="e">
        <f>VLOOKUP(I70,[0]!jugadores,13,0)</f>
        <v>#REF!</v>
      </c>
      <c r="K70" s="16"/>
      <c r="L70" s="16"/>
      <c r="M70" s="16" t="e">
        <f t="shared" si="8"/>
        <v>#REF!</v>
      </c>
      <c r="N70" s="16" t="e">
        <f>VLOOKUP(I70,[0]!jugadores,9,0)</f>
        <v>#REF!</v>
      </c>
      <c r="O70" s="16"/>
      <c r="P70" s="16" t="e">
        <f>VLOOKUP(I70,[0]!jugadores,2,0)</f>
        <v>#REF!</v>
      </c>
      <c r="Q70" s="16"/>
      <c r="R70" s="16" t="e">
        <f>VLOOKUP(I70,[0]!jugadores,8,0)</f>
        <v>#REF!</v>
      </c>
      <c r="T70" s="16" t="e">
        <f>VLOOKUP(I70,[0]!jugadores,14,0)</f>
        <v>#REF!</v>
      </c>
      <c r="U70" s="16" t="e">
        <f>VLOOKUP(I70,[0]!jugadores,12,0)</f>
        <v>#REF!</v>
      </c>
      <c r="V70" s="16" t="e">
        <f>VLOOKUP(I70,[0]!jugadores,11,0)</f>
        <v>#REF!</v>
      </c>
    </row>
    <row r="71" spans="1:22" x14ac:dyDescent="0.25">
      <c r="A71" t="e">
        <f>#REF!</f>
        <v>#REF!</v>
      </c>
      <c r="B71" t="e">
        <f>#REF!</f>
        <v>#REF!</v>
      </c>
      <c r="C71" t="e">
        <f>#REF!</f>
        <v>#REF!</v>
      </c>
      <c r="D71" t="e">
        <f>#REF!</f>
        <v>#REF!</v>
      </c>
      <c r="E71" t="e">
        <f>#REF!</f>
        <v>#REF!</v>
      </c>
      <c r="F71" t="e">
        <f>#REF!</f>
        <v>#REF!</v>
      </c>
      <c r="G71" t="e">
        <f>#REF!</f>
        <v>#REF!</v>
      </c>
      <c r="H71" t="e">
        <f>#REF!</f>
        <v>#REF!</v>
      </c>
      <c r="I71" s="16" t="e">
        <f t="shared" si="7"/>
        <v>#REF!</v>
      </c>
      <c r="J71" s="16" t="e">
        <f>VLOOKUP(I71,[0]!jugadores,13,0)</f>
        <v>#REF!</v>
      </c>
      <c r="K71" s="16"/>
      <c r="L71" s="16"/>
      <c r="M71" s="16" t="e">
        <f t="shared" si="8"/>
        <v>#REF!</v>
      </c>
      <c r="N71" s="16" t="e">
        <f>VLOOKUP(I71,[0]!jugadores,9,0)</f>
        <v>#REF!</v>
      </c>
      <c r="O71" s="16"/>
      <c r="P71" s="16" t="e">
        <f>VLOOKUP(I71,[0]!jugadores,2,0)</f>
        <v>#REF!</v>
      </c>
      <c r="Q71" s="16"/>
      <c r="R71" s="16" t="e">
        <f>VLOOKUP(I71,[0]!jugadores,8,0)</f>
        <v>#REF!</v>
      </c>
      <c r="T71" s="16" t="e">
        <f>VLOOKUP(I71,[0]!jugadores,14,0)</f>
        <v>#REF!</v>
      </c>
      <c r="U71" s="16" t="e">
        <f>VLOOKUP(I71,[0]!jugadores,12,0)</f>
        <v>#REF!</v>
      </c>
      <c r="V71" s="16" t="e">
        <f>VLOOKUP(I71,[0]!jugadores,11,0)</f>
        <v>#REF!</v>
      </c>
    </row>
    <row r="72" spans="1:22" x14ac:dyDescent="0.25">
      <c r="A72" t="e">
        <f>#REF!</f>
        <v>#REF!</v>
      </c>
      <c r="B72" t="e">
        <f>#REF!</f>
        <v>#REF!</v>
      </c>
      <c r="C72" t="e">
        <f>#REF!</f>
        <v>#REF!</v>
      </c>
      <c r="D72" t="e">
        <f>#REF!</f>
        <v>#REF!</v>
      </c>
      <c r="E72" t="e">
        <f>#REF!</f>
        <v>#REF!</v>
      </c>
      <c r="F72" t="e">
        <f>#REF!</f>
        <v>#REF!</v>
      </c>
      <c r="G72" t="e">
        <f>#REF!</f>
        <v>#REF!</v>
      </c>
      <c r="H72" t="e">
        <f>#REF!</f>
        <v>#REF!</v>
      </c>
      <c r="I72" s="16" t="e">
        <f t="shared" si="7"/>
        <v>#REF!</v>
      </c>
      <c r="J72" s="16" t="e">
        <f>VLOOKUP(I72,[0]!jugadores,13,0)</f>
        <v>#REF!</v>
      </c>
      <c r="K72" s="16"/>
      <c r="L72" s="16"/>
      <c r="M72" s="16" t="e">
        <f t="shared" si="8"/>
        <v>#REF!</v>
      </c>
      <c r="N72" s="16" t="e">
        <f>VLOOKUP(I72,[0]!jugadores,9,0)</f>
        <v>#REF!</v>
      </c>
      <c r="O72" s="16"/>
      <c r="P72" s="16" t="e">
        <f>VLOOKUP(I72,[0]!jugadores,2,0)</f>
        <v>#REF!</v>
      </c>
      <c r="Q72" s="16"/>
      <c r="R72" s="16" t="e">
        <f>VLOOKUP(I72,[0]!jugadores,8,0)</f>
        <v>#REF!</v>
      </c>
      <c r="T72" s="16" t="e">
        <f>VLOOKUP(I72,[0]!jugadores,14,0)</f>
        <v>#REF!</v>
      </c>
      <c r="U72" s="16" t="e">
        <f>VLOOKUP(I72,[0]!jugadores,12,0)</f>
        <v>#REF!</v>
      </c>
      <c r="V72" s="16" t="e">
        <f>VLOOKUP(I72,[0]!jugadores,11,0)</f>
        <v>#REF!</v>
      </c>
    </row>
    <row r="73" spans="1:22" x14ac:dyDescent="0.25">
      <c r="A73" t="e">
        <f>#REF!</f>
        <v>#REF!</v>
      </c>
      <c r="B73" t="e">
        <f>#REF!</f>
        <v>#REF!</v>
      </c>
      <c r="C73" t="e">
        <f>#REF!</f>
        <v>#REF!</v>
      </c>
      <c r="D73" t="e">
        <f>#REF!</f>
        <v>#REF!</v>
      </c>
      <c r="E73" t="e">
        <f>#REF!</f>
        <v>#REF!</v>
      </c>
      <c r="F73" t="e">
        <f>#REF!</f>
        <v>#REF!</v>
      </c>
      <c r="G73" t="e">
        <f>#REF!</f>
        <v>#REF!</v>
      </c>
      <c r="H73" t="e">
        <f>#REF!</f>
        <v>#REF!</v>
      </c>
      <c r="I73" s="16" t="e">
        <f t="shared" si="7"/>
        <v>#REF!</v>
      </c>
      <c r="J73" s="16" t="e">
        <f>VLOOKUP(I73,[0]!jugadores,13,0)</f>
        <v>#REF!</v>
      </c>
      <c r="K73" s="16"/>
      <c r="L73" s="16"/>
      <c r="M73" s="16" t="e">
        <f t="shared" si="8"/>
        <v>#REF!</v>
      </c>
      <c r="N73" s="16" t="e">
        <f>VLOOKUP(I73,[0]!jugadores,9,0)</f>
        <v>#REF!</v>
      </c>
      <c r="O73" s="16"/>
      <c r="P73" s="16" t="e">
        <f>VLOOKUP(I73,[0]!jugadores,2,0)</f>
        <v>#REF!</v>
      </c>
      <c r="Q73" s="16"/>
      <c r="R73" s="16" t="e">
        <f>VLOOKUP(I73,[0]!jugadores,8,0)</f>
        <v>#REF!</v>
      </c>
      <c r="T73" s="16" t="e">
        <f>VLOOKUP(I73,[0]!jugadores,14,0)</f>
        <v>#REF!</v>
      </c>
      <c r="U73" s="16" t="e">
        <f>VLOOKUP(I73,[0]!jugadores,12,0)</f>
        <v>#REF!</v>
      </c>
      <c r="V73" s="16" t="e">
        <f>VLOOKUP(I73,[0]!jugadores,11,0)</f>
        <v>#REF!</v>
      </c>
    </row>
    <row r="76" spans="1:22" x14ac:dyDescent="0.25">
      <c r="A76" t="e">
        <f>#REF!</f>
        <v>#REF!</v>
      </c>
      <c r="B76" t="e">
        <f>#REF!</f>
        <v>#REF!</v>
      </c>
      <c r="C76" t="e">
        <f>#REF!</f>
        <v>#REF!</v>
      </c>
      <c r="D76" t="e">
        <f>#REF!</f>
        <v>#REF!</v>
      </c>
      <c r="E76" t="e">
        <f>#REF!</f>
        <v>#REF!</v>
      </c>
      <c r="F76" t="e">
        <f>#REF!</f>
        <v>#REF!</v>
      </c>
      <c r="G76" t="e">
        <f>#REF!</f>
        <v>#REF!</v>
      </c>
      <c r="H76" t="e">
        <f>#REF!</f>
        <v>#REF!</v>
      </c>
      <c r="I76" s="16" t="e">
        <f t="shared" ref="I76" si="9">A76</f>
        <v>#REF!</v>
      </c>
      <c r="J76" s="16" t="e">
        <f>VLOOKUP(I76,[0]!jugadores,13,0)</f>
        <v>#REF!</v>
      </c>
      <c r="K76" s="16"/>
      <c r="L76" s="16"/>
      <c r="M76" s="16" t="e">
        <f t="shared" ref="M76" si="10">E76</f>
        <v>#REF!</v>
      </c>
      <c r="N76" s="16" t="e">
        <f>VLOOKUP(I76,[0]!jugadores,9,0)</f>
        <v>#REF!</v>
      </c>
      <c r="O76" s="16"/>
      <c r="P76" s="16" t="e">
        <f>VLOOKUP(I76,[0]!jugadores,2,0)</f>
        <v>#REF!</v>
      </c>
      <c r="Q76" s="16"/>
      <c r="R76" s="16" t="e">
        <f>VLOOKUP(I76,[0]!jugadores,8,0)</f>
        <v>#REF!</v>
      </c>
      <c r="T76" s="16" t="e">
        <f>VLOOKUP(I76,[0]!jugadores,14,0)</f>
        <v>#REF!</v>
      </c>
      <c r="U76" s="16" t="e">
        <f>VLOOKUP(I76,[0]!jugadores,12,0)</f>
        <v>#REF!</v>
      </c>
      <c r="V76" s="16" t="e">
        <f>VLOOKUP(I76,[0]!jugadores,11,0)</f>
        <v>#REF!</v>
      </c>
    </row>
    <row r="77" spans="1:22" x14ac:dyDescent="0.25">
      <c r="A77" t="e">
        <f>#REF!</f>
        <v>#REF!</v>
      </c>
      <c r="B77" t="e">
        <f>#REF!</f>
        <v>#REF!</v>
      </c>
      <c r="C77" t="e">
        <f>#REF!</f>
        <v>#REF!</v>
      </c>
      <c r="D77" t="e">
        <f>#REF!</f>
        <v>#REF!</v>
      </c>
      <c r="E77" t="e">
        <f>#REF!</f>
        <v>#REF!</v>
      </c>
      <c r="F77" t="e">
        <f>#REF!</f>
        <v>#REF!</v>
      </c>
      <c r="G77" t="e">
        <f>#REF!</f>
        <v>#REF!</v>
      </c>
      <c r="H77" t="e">
        <f>#REF!</f>
        <v>#REF!</v>
      </c>
      <c r="I77" s="16" t="e">
        <f t="shared" ref="I77:I91" si="11">A77</f>
        <v>#REF!</v>
      </c>
      <c r="J77" s="16" t="e">
        <f>VLOOKUP(I77,[0]!jugadores,13,0)</f>
        <v>#REF!</v>
      </c>
      <c r="K77" s="16"/>
      <c r="L77" s="16"/>
      <c r="M77" s="16" t="e">
        <f t="shared" ref="M77:M91" si="12">E77</f>
        <v>#REF!</v>
      </c>
      <c r="N77" s="16" t="e">
        <f>VLOOKUP(I77,[0]!jugadores,9,0)</f>
        <v>#REF!</v>
      </c>
      <c r="O77" s="16"/>
      <c r="P77" s="16" t="e">
        <f>VLOOKUP(I77,[0]!jugadores,2,0)</f>
        <v>#REF!</v>
      </c>
      <c r="Q77" s="16"/>
      <c r="R77" s="16" t="e">
        <f>VLOOKUP(I77,[0]!jugadores,8,0)</f>
        <v>#REF!</v>
      </c>
      <c r="T77" s="16" t="e">
        <f>VLOOKUP(I77,[0]!jugadores,14,0)</f>
        <v>#REF!</v>
      </c>
      <c r="U77" s="16" t="e">
        <f>VLOOKUP(I77,[0]!jugadores,12,0)</f>
        <v>#REF!</v>
      </c>
      <c r="V77" s="16" t="e">
        <f>VLOOKUP(I77,[0]!jugadores,11,0)</f>
        <v>#REF!</v>
      </c>
    </row>
    <row r="78" spans="1:22" x14ac:dyDescent="0.25">
      <c r="A78" t="e">
        <f>#REF!</f>
        <v>#REF!</v>
      </c>
      <c r="B78" t="e">
        <f>#REF!</f>
        <v>#REF!</v>
      </c>
      <c r="C78" t="e">
        <f>#REF!</f>
        <v>#REF!</v>
      </c>
      <c r="D78" t="e">
        <f>#REF!</f>
        <v>#REF!</v>
      </c>
      <c r="E78" t="e">
        <f>#REF!</f>
        <v>#REF!</v>
      </c>
      <c r="F78" t="e">
        <f>#REF!</f>
        <v>#REF!</v>
      </c>
      <c r="G78" t="e">
        <f>#REF!</f>
        <v>#REF!</v>
      </c>
      <c r="H78" t="e">
        <f>#REF!</f>
        <v>#REF!</v>
      </c>
      <c r="I78" s="16" t="e">
        <f t="shared" si="11"/>
        <v>#REF!</v>
      </c>
      <c r="J78" s="16" t="e">
        <f>VLOOKUP(I78,[0]!jugadores,13,0)</f>
        <v>#REF!</v>
      </c>
      <c r="K78" s="16"/>
      <c r="L78" s="16"/>
      <c r="M78" s="16" t="e">
        <f t="shared" si="12"/>
        <v>#REF!</v>
      </c>
      <c r="N78" s="16" t="e">
        <f>VLOOKUP(I78,[0]!jugadores,9,0)</f>
        <v>#REF!</v>
      </c>
      <c r="O78" s="16"/>
      <c r="P78" s="16" t="e">
        <f>VLOOKUP(I78,[0]!jugadores,2,0)</f>
        <v>#REF!</v>
      </c>
      <c r="Q78" s="16"/>
      <c r="R78" s="16" t="e">
        <f>VLOOKUP(I78,[0]!jugadores,8,0)</f>
        <v>#REF!</v>
      </c>
      <c r="T78" s="16" t="e">
        <f>VLOOKUP(I78,[0]!jugadores,14,0)</f>
        <v>#REF!</v>
      </c>
      <c r="U78" s="16" t="e">
        <f>VLOOKUP(I78,[0]!jugadores,12,0)</f>
        <v>#REF!</v>
      </c>
      <c r="V78" s="16" t="e">
        <f>VLOOKUP(I78,[0]!jugadores,11,0)</f>
        <v>#REF!</v>
      </c>
    </row>
    <row r="79" spans="1:22" x14ac:dyDescent="0.25">
      <c r="A79" t="e">
        <f>#REF!</f>
        <v>#REF!</v>
      </c>
      <c r="B79" t="e">
        <f>#REF!</f>
        <v>#REF!</v>
      </c>
      <c r="C79" t="e">
        <f>#REF!</f>
        <v>#REF!</v>
      </c>
      <c r="D79" t="e">
        <f>#REF!</f>
        <v>#REF!</v>
      </c>
      <c r="E79" t="e">
        <f>#REF!</f>
        <v>#REF!</v>
      </c>
      <c r="F79" t="e">
        <f>#REF!</f>
        <v>#REF!</v>
      </c>
      <c r="G79" t="e">
        <f>#REF!</f>
        <v>#REF!</v>
      </c>
      <c r="H79" t="e">
        <f>#REF!</f>
        <v>#REF!</v>
      </c>
      <c r="I79" s="16" t="e">
        <f t="shared" si="11"/>
        <v>#REF!</v>
      </c>
      <c r="J79" s="16" t="e">
        <f>VLOOKUP(I79,[0]!jugadores,13,0)</f>
        <v>#REF!</v>
      </c>
      <c r="K79" s="16"/>
      <c r="L79" s="16"/>
      <c r="M79" s="16" t="e">
        <f t="shared" si="12"/>
        <v>#REF!</v>
      </c>
      <c r="N79" s="16" t="e">
        <f>VLOOKUP(I79,[0]!jugadores,9,0)</f>
        <v>#REF!</v>
      </c>
      <c r="O79" s="16"/>
      <c r="P79" s="16" t="e">
        <f>VLOOKUP(I79,[0]!jugadores,2,0)</f>
        <v>#REF!</v>
      </c>
      <c r="Q79" s="16"/>
      <c r="R79" s="16" t="e">
        <f>VLOOKUP(I79,[0]!jugadores,8,0)</f>
        <v>#REF!</v>
      </c>
      <c r="T79" s="16" t="e">
        <f>VLOOKUP(I79,[0]!jugadores,14,0)</f>
        <v>#REF!</v>
      </c>
      <c r="U79" s="16" t="e">
        <f>VLOOKUP(I79,[0]!jugadores,12,0)</f>
        <v>#REF!</v>
      </c>
      <c r="V79" s="16" t="e">
        <f>VLOOKUP(I79,[0]!jugadores,11,0)</f>
        <v>#REF!</v>
      </c>
    </row>
    <row r="80" spans="1:22" x14ac:dyDescent="0.25">
      <c r="A80" t="e">
        <f>#REF!</f>
        <v>#REF!</v>
      </c>
      <c r="B80" t="e">
        <f>#REF!</f>
        <v>#REF!</v>
      </c>
      <c r="C80" t="e">
        <f>#REF!</f>
        <v>#REF!</v>
      </c>
      <c r="D80" t="e">
        <f>#REF!</f>
        <v>#REF!</v>
      </c>
      <c r="E80" t="e">
        <f>#REF!</f>
        <v>#REF!</v>
      </c>
      <c r="F80" t="e">
        <f>#REF!</f>
        <v>#REF!</v>
      </c>
      <c r="G80" t="e">
        <f>#REF!</f>
        <v>#REF!</v>
      </c>
      <c r="H80" t="e">
        <f>#REF!</f>
        <v>#REF!</v>
      </c>
      <c r="I80" s="16" t="e">
        <f t="shared" si="11"/>
        <v>#REF!</v>
      </c>
      <c r="J80" s="16" t="e">
        <f>VLOOKUP(I80,[0]!jugadores,13,0)</f>
        <v>#REF!</v>
      </c>
      <c r="K80" s="16"/>
      <c r="L80" s="16"/>
      <c r="M80" s="16" t="e">
        <f t="shared" si="12"/>
        <v>#REF!</v>
      </c>
      <c r="N80" s="16" t="e">
        <f>VLOOKUP(I80,[0]!jugadores,9,0)</f>
        <v>#REF!</v>
      </c>
      <c r="O80" s="16"/>
      <c r="P80" s="16" t="e">
        <f>VLOOKUP(I80,[0]!jugadores,2,0)</f>
        <v>#REF!</v>
      </c>
      <c r="Q80" s="16"/>
      <c r="R80" s="16" t="e">
        <f>VLOOKUP(I80,[0]!jugadores,8,0)</f>
        <v>#REF!</v>
      </c>
      <c r="T80" s="16" t="e">
        <f>VLOOKUP(I80,[0]!jugadores,14,0)</f>
        <v>#REF!</v>
      </c>
      <c r="U80" s="16" t="e">
        <f>VLOOKUP(I80,[0]!jugadores,12,0)</f>
        <v>#REF!</v>
      </c>
      <c r="V80" s="16" t="e">
        <f>VLOOKUP(I80,[0]!jugadores,11,0)</f>
        <v>#REF!</v>
      </c>
    </row>
    <row r="81" spans="1:22" x14ac:dyDescent="0.25">
      <c r="A81" t="e">
        <f>#REF!</f>
        <v>#REF!</v>
      </c>
      <c r="B81" t="e">
        <f>#REF!</f>
        <v>#REF!</v>
      </c>
      <c r="C81" t="e">
        <f>#REF!</f>
        <v>#REF!</v>
      </c>
      <c r="D81" t="e">
        <f>#REF!</f>
        <v>#REF!</v>
      </c>
      <c r="E81" t="e">
        <f>#REF!</f>
        <v>#REF!</v>
      </c>
      <c r="F81" t="e">
        <f>#REF!</f>
        <v>#REF!</v>
      </c>
      <c r="G81" t="e">
        <f>#REF!</f>
        <v>#REF!</v>
      </c>
      <c r="H81" t="e">
        <f>#REF!</f>
        <v>#REF!</v>
      </c>
      <c r="I81" s="16" t="e">
        <f t="shared" si="11"/>
        <v>#REF!</v>
      </c>
      <c r="J81" s="16" t="e">
        <f>VLOOKUP(I81,[0]!jugadores,13,0)</f>
        <v>#REF!</v>
      </c>
      <c r="K81" s="16"/>
      <c r="L81" s="16"/>
      <c r="M81" s="16" t="e">
        <f t="shared" si="12"/>
        <v>#REF!</v>
      </c>
      <c r="N81" s="16" t="e">
        <f>VLOOKUP(I81,[0]!jugadores,9,0)</f>
        <v>#REF!</v>
      </c>
      <c r="O81" s="16"/>
      <c r="P81" s="16" t="e">
        <f>VLOOKUP(I81,[0]!jugadores,2,0)</f>
        <v>#REF!</v>
      </c>
      <c r="Q81" s="16"/>
      <c r="R81" s="16" t="e">
        <f>VLOOKUP(I81,[0]!jugadores,8,0)</f>
        <v>#REF!</v>
      </c>
      <c r="T81" s="16" t="e">
        <f>VLOOKUP(I81,[0]!jugadores,14,0)</f>
        <v>#REF!</v>
      </c>
      <c r="U81" s="16" t="e">
        <f>VLOOKUP(I81,[0]!jugadores,12,0)</f>
        <v>#REF!</v>
      </c>
      <c r="V81" s="16" t="e">
        <f>VLOOKUP(I81,[0]!jugadores,11,0)</f>
        <v>#REF!</v>
      </c>
    </row>
    <row r="82" spans="1:22" x14ac:dyDescent="0.25">
      <c r="A82" t="e">
        <f>#REF!</f>
        <v>#REF!</v>
      </c>
      <c r="B82" t="e">
        <f>#REF!</f>
        <v>#REF!</v>
      </c>
      <c r="C82" t="e">
        <f>#REF!</f>
        <v>#REF!</v>
      </c>
      <c r="D82" t="e">
        <f>#REF!</f>
        <v>#REF!</v>
      </c>
      <c r="E82" t="e">
        <f>#REF!</f>
        <v>#REF!</v>
      </c>
      <c r="F82" t="e">
        <f>#REF!</f>
        <v>#REF!</v>
      </c>
      <c r="G82" t="e">
        <f>#REF!</f>
        <v>#REF!</v>
      </c>
      <c r="H82" t="e">
        <f>#REF!</f>
        <v>#REF!</v>
      </c>
      <c r="I82" s="16" t="e">
        <f t="shared" si="11"/>
        <v>#REF!</v>
      </c>
      <c r="J82" s="16" t="e">
        <f>VLOOKUP(I82,[0]!jugadores,13,0)</f>
        <v>#REF!</v>
      </c>
      <c r="K82" s="16"/>
      <c r="L82" s="16"/>
      <c r="M82" s="16" t="e">
        <f t="shared" si="12"/>
        <v>#REF!</v>
      </c>
      <c r="N82" s="16" t="e">
        <f>VLOOKUP(I82,[0]!jugadores,9,0)</f>
        <v>#REF!</v>
      </c>
      <c r="O82" s="16"/>
      <c r="P82" s="16" t="e">
        <f>VLOOKUP(I82,[0]!jugadores,2,0)</f>
        <v>#REF!</v>
      </c>
      <c r="Q82" s="16"/>
      <c r="R82" s="16" t="e">
        <f>VLOOKUP(I82,[0]!jugadores,8,0)</f>
        <v>#REF!</v>
      </c>
      <c r="T82" s="16" t="e">
        <f>VLOOKUP(I82,[0]!jugadores,14,0)</f>
        <v>#REF!</v>
      </c>
      <c r="U82" s="16" t="e">
        <f>VLOOKUP(I82,[0]!jugadores,12,0)</f>
        <v>#REF!</v>
      </c>
      <c r="V82" s="16" t="e">
        <f>VLOOKUP(I82,[0]!jugadores,11,0)</f>
        <v>#REF!</v>
      </c>
    </row>
    <row r="83" spans="1:22" x14ac:dyDescent="0.25">
      <c r="A83" t="e">
        <f>#REF!</f>
        <v>#REF!</v>
      </c>
      <c r="B83" t="e">
        <f>#REF!</f>
        <v>#REF!</v>
      </c>
      <c r="C83" t="e">
        <f>#REF!</f>
        <v>#REF!</v>
      </c>
      <c r="D83" t="e">
        <f>#REF!</f>
        <v>#REF!</v>
      </c>
      <c r="E83" t="e">
        <f>#REF!</f>
        <v>#REF!</v>
      </c>
      <c r="F83" t="e">
        <f>#REF!</f>
        <v>#REF!</v>
      </c>
      <c r="G83" t="e">
        <f>#REF!</f>
        <v>#REF!</v>
      </c>
      <c r="H83" t="e">
        <f>#REF!</f>
        <v>#REF!</v>
      </c>
      <c r="I83" s="16" t="e">
        <f t="shared" si="11"/>
        <v>#REF!</v>
      </c>
      <c r="J83" s="16" t="e">
        <f>VLOOKUP(I83,[0]!jugadores,13,0)</f>
        <v>#REF!</v>
      </c>
      <c r="K83" s="16"/>
      <c r="L83" s="16"/>
      <c r="M83" s="16" t="e">
        <f t="shared" si="12"/>
        <v>#REF!</v>
      </c>
      <c r="N83" s="16" t="e">
        <f>VLOOKUP(I83,[0]!jugadores,9,0)</f>
        <v>#REF!</v>
      </c>
      <c r="O83" s="16"/>
      <c r="P83" s="16" t="e">
        <f>VLOOKUP(I83,[0]!jugadores,2,0)</f>
        <v>#REF!</v>
      </c>
      <c r="Q83" s="16"/>
      <c r="R83" s="16" t="e">
        <f>VLOOKUP(I83,[0]!jugadores,8,0)</f>
        <v>#REF!</v>
      </c>
      <c r="T83" s="16" t="e">
        <f>VLOOKUP(I83,[0]!jugadores,14,0)</f>
        <v>#REF!</v>
      </c>
      <c r="U83" s="16" t="e">
        <f>VLOOKUP(I83,[0]!jugadores,12,0)</f>
        <v>#REF!</v>
      </c>
      <c r="V83" s="16" t="e">
        <f>VLOOKUP(I83,[0]!jugadores,11,0)</f>
        <v>#REF!</v>
      </c>
    </row>
    <row r="84" spans="1:22" x14ac:dyDescent="0.25">
      <c r="A84" t="e">
        <f>#REF!</f>
        <v>#REF!</v>
      </c>
      <c r="B84" t="e">
        <f>#REF!</f>
        <v>#REF!</v>
      </c>
      <c r="C84" t="e">
        <f>#REF!</f>
        <v>#REF!</v>
      </c>
      <c r="D84" t="e">
        <f>#REF!</f>
        <v>#REF!</v>
      </c>
      <c r="E84" t="e">
        <f>#REF!</f>
        <v>#REF!</v>
      </c>
      <c r="F84" t="e">
        <f>#REF!</f>
        <v>#REF!</v>
      </c>
      <c r="G84" t="e">
        <f>#REF!</f>
        <v>#REF!</v>
      </c>
      <c r="H84" t="e">
        <f>#REF!</f>
        <v>#REF!</v>
      </c>
      <c r="I84" s="16" t="e">
        <f t="shared" si="11"/>
        <v>#REF!</v>
      </c>
      <c r="J84" s="16" t="e">
        <f>VLOOKUP(I84,[0]!jugadores,13,0)</f>
        <v>#REF!</v>
      </c>
      <c r="K84" s="16"/>
      <c r="L84" s="16"/>
      <c r="M84" s="16" t="e">
        <f t="shared" si="12"/>
        <v>#REF!</v>
      </c>
      <c r="N84" s="16" t="e">
        <f>VLOOKUP(I84,[0]!jugadores,9,0)</f>
        <v>#REF!</v>
      </c>
      <c r="O84" s="16"/>
      <c r="P84" s="16" t="e">
        <f>VLOOKUP(I84,[0]!jugadores,2,0)</f>
        <v>#REF!</v>
      </c>
      <c r="Q84" s="16"/>
      <c r="R84" s="16" t="e">
        <f>VLOOKUP(I84,[0]!jugadores,8,0)</f>
        <v>#REF!</v>
      </c>
      <c r="T84" s="16" t="e">
        <f>VLOOKUP(I84,[0]!jugadores,14,0)</f>
        <v>#REF!</v>
      </c>
      <c r="U84" s="16" t="e">
        <f>VLOOKUP(I84,[0]!jugadores,12,0)</f>
        <v>#REF!</v>
      </c>
      <c r="V84" s="16" t="e">
        <f>VLOOKUP(I84,[0]!jugadores,11,0)</f>
        <v>#REF!</v>
      </c>
    </row>
    <row r="85" spans="1:22" x14ac:dyDescent="0.25">
      <c r="A85" t="e">
        <f>#REF!</f>
        <v>#REF!</v>
      </c>
      <c r="B85" t="e">
        <f>#REF!</f>
        <v>#REF!</v>
      </c>
      <c r="C85" t="e">
        <f>#REF!</f>
        <v>#REF!</v>
      </c>
      <c r="D85" t="e">
        <f>#REF!</f>
        <v>#REF!</v>
      </c>
      <c r="E85" t="e">
        <f>#REF!</f>
        <v>#REF!</v>
      </c>
      <c r="F85" t="e">
        <f>#REF!</f>
        <v>#REF!</v>
      </c>
      <c r="G85" t="e">
        <f>#REF!</f>
        <v>#REF!</v>
      </c>
      <c r="H85" t="e">
        <f>#REF!</f>
        <v>#REF!</v>
      </c>
      <c r="I85" s="16" t="e">
        <f t="shared" si="11"/>
        <v>#REF!</v>
      </c>
      <c r="J85" s="16" t="e">
        <f>VLOOKUP(I85,[0]!jugadores,13,0)</f>
        <v>#REF!</v>
      </c>
      <c r="K85" s="16"/>
      <c r="L85" s="16"/>
      <c r="M85" s="16" t="e">
        <f t="shared" si="12"/>
        <v>#REF!</v>
      </c>
      <c r="N85" s="16" t="e">
        <f>VLOOKUP(I85,[0]!jugadores,9,0)</f>
        <v>#REF!</v>
      </c>
      <c r="O85" s="16"/>
      <c r="P85" s="16" t="e">
        <f>VLOOKUP(I85,[0]!jugadores,2,0)</f>
        <v>#REF!</v>
      </c>
      <c r="Q85" s="16"/>
      <c r="R85" s="16" t="e">
        <f>VLOOKUP(I85,[0]!jugadores,8,0)</f>
        <v>#REF!</v>
      </c>
      <c r="T85" s="16" t="e">
        <f>VLOOKUP(I85,[0]!jugadores,14,0)</f>
        <v>#REF!</v>
      </c>
      <c r="U85" s="16" t="e">
        <f>VLOOKUP(I85,[0]!jugadores,12,0)</f>
        <v>#REF!</v>
      </c>
      <c r="V85" s="16" t="e">
        <f>VLOOKUP(I85,[0]!jugadores,11,0)</f>
        <v>#REF!</v>
      </c>
    </row>
    <row r="86" spans="1:22" x14ac:dyDescent="0.25">
      <c r="A86" t="e">
        <f>#REF!</f>
        <v>#REF!</v>
      </c>
      <c r="B86" t="e">
        <f>#REF!</f>
        <v>#REF!</v>
      </c>
      <c r="C86" t="e">
        <f>#REF!</f>
        <v>#REF!</v>
      </c>
      <c r="D86" t="e">
        <f>#REF!</f>
        <v>#REF!</v>
      </c>
      <c r="E86" t="e">
        <f>#REF!</f>
        <v>#REF!</v>
      </c>
      <c r="F86" t="e">
        <f>#REF!</f>
        <v>#REF!</v>
      </c>
      <c r="G86" t="e">
        <f>#REF!</f>
        <v>#REF!</v>
      </c>
      <c r="H86" t="e">
        <f>#REF!</f>
        <v>#REF!</v>
      </c>
      <c r="I86" s="16" t="e">
        <f t="shared" si="11"/>
        <v>#REF!</v>
      </c>
      <c r="J86" s="16" t="e">
        <f>VLOOKUP(I86,[0]!jugadores,13,0)</f>
        <v>#REF!</v>
      </c>
      <c r="K86" s="16"/>
      <c r="L86" s="16"/>
      <c r="M86" s="16" t="e">
        <f t="shared" si="12"/>
        <v>#REF!</v>
      </c>
      <c r="N86" s="16" t="e">
        <f>VLOOKUP(I86,[0]!jugadores,9,0)</f>
        <v>#REF!</v>
      </c>
      <c r="O86" s="16"/>
      <c r="P86" s="16" t="e">
        <f>VLOOKUP(I86,[0]!jugadores,2,0)</f>
        <v>#REF!</v>
      </c>
      <c r="Q86" s="16"/>
      <c r="R86" s="16" t="e">
        <f>VLOOKUP(I86,[0]!jugadores,8,0)</f>
        <v>#REF!</v>
      </c>
      <c r="T86" s="16" t="e">
        <f>VLOOKUP(I86,[0]!jugadores,14,0)</f>
        <v>#REF!</v>
      </c>
      <c r="U86" s="16" t="e">
        <f>VLOOKUP(I86,[0]!jugadores,12,0)</f>
        <v>#REF!</v>
      </c>
      <c r="V86" s="16" t="e">
        <f>VLOOKUP(I86,[0]!jugadores,11,0)</f>
        <v>#REF!</v>
      </c>
    </row>
    <row r="87" spans="1:22" x14ac:dyDescent="0.25">
      <c r="A87" t="e">
        <f>#REF!</f>
        <v>#REF!</v>
      </c>
      <c r="B87" t="e">
        <f>#REF!</f>
        <v>#REF!</v>
      </c>
      <c r="C87" t="e">
        <f>#REF!</f>
        <v>#REF!</v>
      </c>
      <c r="D87" t="e">
        <f>#REF!</f>
        <v>#REF!</v>
      </c>
      <c r="E87" t="e">
        <f>#REF!</f>
        <v>#REF!</v>
      </c>
      <c r="F87" t="e">
        <f>#REF!</f>
        <v>#REF!</v>
      </c>
      <c r="G87" t="e">
        <f>#REF!</f>
        <v>#REF!</v>
      </c>
      <c r="H87" t="e">
        <f>#REF!</f>
        <v>#REF!</v>
      </c>
      <c r="I87" s="16" t="e">
        <f t="shared" si="11"/>
        <v>#REF!</v>
      </c>
      <c r="J87" s="16" t="e">
        <f>VLOOKUP(I87,[0]!jugadores,13,0)</f>
        <v>#REF!</v>
      </c>
      <c r="K87" s="16"/>
      <c r="L87" s="16"/>
      <c r="M87" s="16" t="e">
        <f t="shared" si="12"/>
        <v>#REF!</v>
      </c>
      <c r="N87" s="16" t="e">
        <f>VLOOKUP(I87,[0]!jugadores,9,0)</f>
        <v>#REF!</v>
      </c>
      <c r="O87" s="16"/>
      <c r="P87" s="16" t="e">
        <f>VLOOKUP(I87,[0]!jugadores,2,0)</f>
        <v>#REF!</v>
      </c>
      <c r="Q87" s="16"/>
      <c r="R87" s="16" t="e">
        <f>VLOOKUP(I87,[0]!jugadores,8,0)</f>
        <v>#REF!</v>
      </c>
      <c r="T87" s="16" t="e">
        <f>VLOOKUP(I87,[0]!jugadores,14,0)</f>
        <v>#REF!</v>
      </c>
      <c r="U87" s="16" t="e">
        <f>VLOOKUP(I87,[0]!jugadores,12,0)</f>
        <v>#REF!</v>
      </c>
      <c r="V87" s="16" t="e">
        <f>VLOOKUP(I87,[0]!jugadores,11,0)</f>
        <v>#REF!</v>
      </c>
    </row>
    <row r="88" spans="1:22" x14ac:dyDescent="0.25">
      <c r="A88" t="e">
        <f>#REF!</f>
        <v>#REF!</v>
      </c>
      <c r="B88" t="e">
        <f>#REF!</f>
        <v>#REF!</v>
      </c>
      <c r="C88" t="e">
        <f>#REF!</f>
        <v>#REF!</v>
      </c>
      <c r="D88" t="e">
        <f>#REF!</f>
        <v>#REF!</v>
      </c>
      <c r="E88" t="e">
        <f>#REF!</f>
        <v>#REF!</v>
      </c>
      <c r="F88" t="e">
        <f>#REF!</f>
        <v>#REF!</v>
      </c>
      <c r="G88" t="e">
        <f>#REF!</f>
        <v>#REF!</v>
      </c>
      <c r="H88" t="e">
        <f>#REF!</f>
        <v>#REF!</v>
      </c>
      <c r="I88" s="16" t="e">
        <f t="shared" si="11"/>
        <v>#REF!</v>
      </c>
      <c r="J88" s="16" t="e">
        <f>VLOOKUP(I88,[0]!jugadores,13,0)</f>
        <v>#REF!</v>
      </c>
      <c r="K88" s="16"/>
      <c r="L88" s="16"/>
      <c r="M88" s="16" t="e">
        <f t="shared" si="12"/>
        <v>#REF!</v>
      </c>
      <c r="N88" s="16" t="e">
        <f>VLOOKUP(I88,[0]!jugadores,9,0)</f>
        <v>#REF!</v>
      </c>
      <c r="O88" s="16"/>
      <c r="P88" s="16" t="e">
        <f>VLOOKUP(I88,[0]!jugadores,2,0)</f>
        <v>#REF!</v>
      </c>
      <c r="Q88" s="16"/>
      <c r="R88" s="16" t="e">
        <f>VLOOKUP(I88,[0]!jugadores,8,0)</f>
        <v>#REF!</v>
      </c>
      <c r="T88" s="16" t="e">
        <f>VLOOKUP(I88,[0]!jugadores,14,0)</f>
        <v>#REF!</v>
      </c>
      <c r="U88" s="16" t="e">
        <f>VLOOKUP(I88,[0]!jugadores,12,0)</f>
        <v>#REF!</v>
      </c>
      <c r="V88" s="16" t="e">
        <f>VLOOKUP(I88,[0]!jugadores,11,0)</f>
        <v>#REF!</v>
      </c>
    </row>
    <row r="89" spans="1:22" x14ac:dyDescent="0.25">
      <c r="A89" t="e">
        <f>#REF!</f>
        <v>#REF!</v>
      </c>
      <c r="B89" t="e">
        <f>#REF!</f>
        <v>#REF!</v>
      </c>
      <c r="C89" t="e">
        <f>#REF!</f>
        <v>#REF!</v>
      </c>
      <c r="D89" t="e">
        <f>#REF!</f>
        <v>#REF!</v>
      </c>
      <c r="E89" t="e">
        <f>#REF!</f>
        <v>#REF!</v>
      </c>
      <c r="F89" t="e">
        <f>#REF!</f>
        <v>#REF!</v>
      </c>
      <c r="G89" t="e">
        <f>#REF!</f>
        <v>#REF!</v>
      </c>
      <c r="H89" t="e">
        <f>#REF!</f>
        <v>#REF!</v>
      </c>
      <c r="I89" s="16" t="e">
        <f t="shared" si="11"/>
        <v>#REF!</v>
      </c>
      <c r="J89" s="16" t="e">
        <f>VLOOKUP(I89,[0]!jugadores,13,0)</f>
        <v>#REF!</v>
      </c>
      <c r="K89" s="16"/>
      <c r="L89" s="16"/>
      <c r="M89" s="16" t="e">
        <f t="shared" si="12"/>
        <v>#REF!</v>
      </c>
      <c r="N89" s="16" t="e">
        <f>VLOOKUP(I89,[0]!jugadores,9,0)</f>
        <v>#REF!</v>
      </c>
      <c r="O89" s="16"/>
      <c r="P89" s="16" t="e">
        <f>VLOOKUP(I89,[0]!jugadores,2,0)</f>
        <v>#REF!</v>
      </c>
      <c r="Q89" s="16"/>
      <c r="R89" s="16" t="e">
        <f>VLOOKUP(I89,[0]!jugadores,8,0)</f>
        <v>#REF!</v>
      </c>
      <c r="T89" s="16" t="e">
        <f>VLOOKUP(I89,[0]!jugadores,14,0)</f>
        <v>#REF!</v>
      </c>
      <c r="U89" s="16" t="e">
        <f>VLOOKUP(I89,[0]!jugadores,12,0)</f>
        <v>#REF!</v>
      </c>
      <c r="V89" s="16" t="e">
        <f>VLOOKUP(I89,[0]!jugadores,11,0)</f>
        <v>#REF!</v>
      </c>
    </row>
    <row r="90" spans="1:22" x14ac:dyDescent="0.25">
      <c r="A90" t="e">
        <f>#REF!</f>
        <v>#REF!</v>
      </c>
      <c r="B90" t="e">
        <f>#REF!</f>
        <v>#REF!</v>
      </c>
      <c r="C90" t="e">
        <f>#REF!</f>
        <v>#REF!</v>
      </c>
      <c r="D90" t="e">
        <f>#REF!</f>
        <v>#REF!</v>
      </c>
      <c r="E90" t="e">
        <f>#REF!</f>
        <v>#REF!</v>
      </c>
      <c r="F90" t="e">
        <f>#REF!</f>
        <v>#REF!</v>
      </c>
      <c r="G90" t="e">
        <f>#REF!</f>
        <v>#REF!</v>
      </c>
      <c r="H90" t="e">
        <f>#REF!</f>
        <v>#REF!</v>
      </c>
      <c r="I90" s="16" t="e">
        <f t="shared" si="11"/>
        <v>#REF!</v>
      </c>
      <c r="J90" s="16" t="e">
        <f>VLOOKUP(I90,[0]!jugadores,13,0)</f>
        <v>#REF!</v>
      </c>
      <c r="K90" s="16"/>
      <c r="L90" s="16"/>
      <c r="M90" s="16" t="e">
        <f t="shared" si="12"/>
        <v>#REF!</v>
      </c>
      <c r="N90" s="16" t="e">
        <f>VLOOKUP(I90,[0]!jugadores,9,0)</f>
        <v>#REF!</v>
      </c>
      <c r="O90" s="16"/>
      <c r="P90" s="16" t="e">
        <f>VLOOKUP(I90,[0]!jugadores,2,0)</f>
        <v>#REF!</v>
      </c>
      <c r="Q90" s="16"/>
      <c r="R90" s="16" t="e">
        <f>VLOOKUP(I90,[0]!jugadores,8,0)</f>
        <v>#REF!</v>
      </c>
      <c r="T90" s="16" t="e">
        <f>VLOOKUP(I90,[0]!jugadores,14,0)</f>
        <v>#REF!</v>
      </c>
      <c r="U90" s="16" t="e">
        <f>VLOOKUP(I90,[0]!jugadores,12,0)</f>
        <v>#REF!</v>
      </c>
      <c r="V90" s="16" t="e">
        <f>VLOOKUP(I90,[0]!jugadores,11,0)</f>
        <v>#REF!</v>
      </c>
    </row>
    <row r="91" spans="1:22" x14ac:dyDescent="0.25">
      <c r="A91" t="e">
        <f>#REF!</f>
        <v>#REF!</v>
      </c>
      <c r="B91" t="e">
        <f>#REF!</f>
        <v>#REF!</v>
      </c>
      <c r="C91" t="e">
        <f>#REF!</f>
        <v>#REF!</v>
      </c>
      <c r="D91" t="e">
        <f>#REF!</f>
        <v>#REF!</v>
      </c>
      <c r="E91" t="e">
        <f>#REF!</f>
        <v>#REF!</v>
      </c>
      <c r="F91" t="e">
        <f>#REF!</f>
        <v>#REF!</v>
      </c>
      <c r="G91" t="e">
        <f>#REF!</f>
        <v>#REF!</v>
      </c>
      <c r="H91" t="e">
        <f>#REF!</f>
        <v>#REF!</v>
      </c>
      <c r="I91" s="16" t="e">
        <f t="shared" si="11"/>
        <v>#REF!</v>
      </c>
      <c r="J91" s="16" t="e">
        <f>VLOOKUP(I91,[0]!jugadores,13,0)</f>
        <v>#REF!</v>
      </c>
      <c r="K91" s="16"/>
      <c r="L91" s="16"/>
      <c r="M91" s="16" t="e">
        <f t="shared" si="12"/>
        <v>#REF!</v>
      </c>
      <c r="N91" s="16" t="e">
        <f>VLOOKUP(I91,[0]!jugadores,9,0)</f>
        <v>#REF!</v>
      </c>
      <c r="O91" s="16"/>
      <c r="P91" s="16" t="e">
        <f>VLOOKUP(I91,[0]!jugadores,2,0)</f>
        <v>#REF!</v>
      </c>
      <c r="Q91" s="16"/>
      <c r="R91" s="16" t="e">
        <f>VLOOKUP(I91,[0]!jugadores,8,0)</f>
        <v>#REF!</v>
      </c>
      <c r="T91" s="16" t="e">
        <f>VLOOKUP(I91,[0]!jugadores,14,0)</f>
        <v>#REF!</v>
      </c>
      <c r="U91" s="16" t="e">
        <f>VLOOKUP(I91,[0]!jugadores,12,0)</f>
        <v>#REF!</v>
      </c>
      <c r="V91" s="16" t="e">
        <f>VLOOKUP(I91,[0]!jugadores,11,0)</f>
        <v>#REF!</v>
      </c>
    </row>
    <row r="94" spans="1:22" x14ac:dyDescent="0.25">
      <c r="A94" t="e">
        <f>#REF!</f>
        <v>#REF!</v>
      </c>
      <c r="B94" t="e">
        <f>#REF!</f>
        <v>#REF!</v>
      </c>
      <c r="C94" t="e">
        <f>#REF!</f>
        <v>#REF!</v>
      </c>
      <c r="D94" t="e">
        <f>#REF!</f>
        <v>#REF!</v>
      </c>
      <c r="E94" t="e">
        <f>#REF!</f>
        <v>#REF!</v>
      </c>
      <c r="F94" t="e">
        <f>#REF!</f>
        <v>#REF!</v>
      </c>
      <c r="G94" t="e">
        <f>#REF!</f>
        <v>#REF!</v>
      </c>
      <c r="H94" t="e">
        <f>#REF!</f>
        <v>#REF!</v>
      </c>
      <c r="I94" s="16" t="e">
        <f t="shared" ref="I94" si="13">A94</f>
        <v>#REF!</v>
      </c>
      <c r="J94" s="16" t="e">
        <f>VLOOKUP(I94,[0]!jugadores,13,0)</f>
        <v>#REF!</v>
      </c>
      <c r="K94" s="16"/>
      <c r="L94" s="16"/>
      <c r="M94" s="16" t="e">
        <f t="shared" ref="M94" si="14">E94</f>
        <v>#REF!</v>
      </c>
      <c r="N94" s="16" t="e">
        <f>VLOOKUP(I94,[0]!jugadores,9,0)</f>
        <v>#REF!</v>
      </c>
      <c r="O94" s="16"/>
      <c r="P94" s="16" t="e">
        <f>VLOOKUP(I94,[0]!jugadores,2,0)</f>
        <v>#REF!</v>
      </c>
      <c r="Q94" s="16"/>
      <c r="R94" s="16" t="e">
        <f>VLOOKUP(I94,[0]!jugadores,8,0)</f>
        <v>#REF!</v>
      </c>
      <c r="T94" s="16" t="e">
        <f>VLOOKUP(I94,[0]!jugadores,14,0)</f>
        <v>#REF!</v>
      </c>
      <c r="U94" s="16" t="e">
        <f>VLOOKUP(I94,[0]!jugadores,12,0)</f>
        <v>#REF!</v>
      </c>
      <c r="V94" s="16" t="e">
        <f>VLOOKUP(I94,[0]!jugadores,11,0)</f>
        <v>#REF!</v>
      </c>
    </row>
    <row r="95" spans="1:22" x14ac:dyDescent="0.25">
      <c r="A95" t="e">
        <f>#REF!</f>
        <v>#REF!</v>
      </c>
      <c r="B95" t="e">
        <f>#REF!</f>
        <v>#REF!</v>
      </c>
      <c r="C95" t="e">
        <f>#REF!</f>
        <v>#REF!</v>
      </c>
      <c r="D95" t="e">
        <f>#REF!</f>
        <v>#REF!</v>
      </c>
      <c r="E95" t="e">
        <f>#REF!</f>
        <v>#REF!</v>
      </c>
      <c r="F95" t="e">
        <f>#REF!</f>
        <v>#REF!</v>
      </c>
      <c r="G95" t="e">
        <f>#REF!</f>
        <v>#REF!</v>
      </c>
      <c r="H95" t="e">
        <f>#REF!</f>
        <v>#REF!</v>
      </c>
      <c r="I95" s="16" t="e">
        <f t="shared" ref="I95:I109" si="15">A95</f>
        <v>#REF!</v>
      </c>
      <c r="J95" s="16" t="e">
        <f>VLOOKUP(I95,[0]!jugadores,13,0)</f>
        <v>#REF!</v>
      </c>
      <c r="K95" s="16"/>
      <c r="L95" s="16"/>
      <c r="M95" s="16" t="e">
        <f t="shared" ref="M95:M109" si="16">E95</f>
        <v>#REF!</v>
      </c>
      <c r="N95" s="16" t="e">
        <f>VLOOKUP(I95,[0]!jugadores,9,0)</f>
        <v>#REF!</v>
      </c>
      <c r="O95" s="16"/>
      <c r="P95" s="16" t="e">
        <f>VLOOKUP(I95,[0]!jugadores,2,0)</f>
        <v>#REF!</v>
      </c>
      <c r="Q95" s="16"/>
      <c r="R95" s="16" t="e">
        <f>VLOOKUP(I95,[0]!jugadores,8,0)</f>
        <v>#REF!</v>
      </c>
      <c r="T95" s="16" t="e">
        <f>VLOOKUP(I95,[0]!jugadores,14,0)</f>
        <v>#REF!</v>
      </c>
      <c r="U95" s="16" t="e">
        <f>VLOOKUP(I95,[0]!jugadores,12,0)</f>
        <v>#REF!</v>
      </c>
      <c r="V95" s="16" t="e">
        <f>VLOOKUP(I95,[0]!jugadores,11,0)</f>
        <v>#REF!</v>
      </c>
    </row>
    <row r="96" spans="1:22" x14ac:dyDescent="0.25">
      <c r="A96" t="e">
        <f>#REF!</f>
        <v>#REF!</v>
      </c>
      <c r="B96" t="e">
        <f>#REF!</f>
        <v>#REF!</v>
      </c>
      <c r="C96" t="e">
        <f>#REF!</f>
        <v>#REF!</v>
      </c>
      <c r="D96" t="e">
        <f>#REF!</f>
        <v>#REF!</v>
      </c>
      <c r="E96" t="e">
        <f>#REF!</f>
        <v>#REF!</v>
      </c>
      <c r="F96" t="e">
        <f>#REF!</f>
        <v>#REF!</v>
      </c>
      <c r="G96" t="e">
        <f>#REF!</f>
        <v>#REF!</v>
      </c>
      <c r="H96" t="e">
        <f>#REF!</f>
        <v>#REF!</v>
      </c>
      <c r="I96" s="16" t="e">
        <f t="shared" si="15"/>
        <v>#REF!</v>
      </c>
      <c r="J96" s="16" t="e">
        <f>VLOOKUP(I96,[0]!jugadores,13,0)</f>
        <v>#REF!</v>
      </c>
      <c r="K96" s="16"/>
      <c r="L96" s="16"/>
      <c r="M96" s="16" t="e">
        <f t="shared" si="16"/>
        <v>#REF!</v>
      </c>
      <c r="N96" s="16" t="e">
        <f>VLOOKUP(I96,[0]!jugadores,9,0)</f>
        <v>#REF!</v>
      </c>
      <c r="O96" s="16"/>
      <c r="P96" s="16" t="e">
        <f>VLOOKUP(I96,[0]!jugadores,2,0)</f>
        <v>#REF!</v>
      </c>
      <c r="Q96" s="16"/>
      <c r="R96" s="16" t="e">
        <f>VLOOKUP(I96,[0]!jugadores,8,0)</f>
        <v>#REF!</v>
      </c>
      <c r="T96" s="16" t="e">
        <f>VLOOKUP(I96,[0]!jugadores,14,0)</f>
        <v>#REF!</v>
      </c>
      <c r="U96" s="16" t="e">
        <f>VLOOKUP(I96,[0]!jugadores,12,0)</f>
        <v>#REF!</v>
      </c>
      <c r="V96" s="16" t="e">
        <f>VLOOKUP(I96,[0]!jugadores,11,0)</f>
        <v>#REF!</v>
      </c>
    </row>
    <row r="97" spans="1:22" x14ac:dyDescent="0.25">
      <c r="A97" t="e">
        <f>#REF!</f>
        <v>#REF!</v>
      </c>
      <c r="B97" t="e">
        <f>#REF!</f>
        <v>#REF!</v>
      </c>
      <c r="C97" t="e">
        <f>#REF!</f>
        <v>#REF!</v>
      </c>
      <c r="D97" t="e">
        <f>#REF!</f>
        <v>#REF!</v>
      </c>
      <c r="E97" t="e">
        <f>#REF!</f>
        <v>#REF!</v>
      </c>
      <c r="F97" t="e">
        <f>#REF!</f>
        <v>#REF!</v>
      </c>
      <c r="G97" t="e">
        <f>#REF!</f>
        <v>#REF!</v>
      </c>
      <c r="H97" t="e">
        <f>#REF!</f>
        <v>#REF!</v>
      </c>
      <c r="I97" s="16" t="e">
        <f t="shared" si="15"/>
        <v>#REF!</v>
      </c>
      <c r="J97" s="16" t="e">
        <f>VLOOKUP(I97,[0]!jugadores,13,0)</f>
        <v>#REF!</v>
      </c>
      <c r="K97" s="16"/>
      <c r="L97" s="16"/>
      <c r="M97" s="16" t="e">
        <f t="shared" si="16"/>
        <v>#REF!</v>
      </c>
      <c r="N97" s="16" t="e">
        <f>VLOOKUP(I97,[0]!jugadores,9,0)</f>
        <v>#REF!</v>
      </c>
      <c r="O97" s="16"/>
      <c r="P97" s="16" t="e">
        <f>VLOOKUP(I97,[0]!jugadores,2,0)</f>
        <v>#REF!</v>
      </c>
      <c r="Q97" s="16"/>
      <c r="R97" s="16" t="e">
        <f>VLOOKUP(I97,[0]!jugadores,8,0)</f>
        <v>#REF!</v>
      </c>
      <c r="T97" s="16" t="e">
        <f>VLOOKUP(I97,[0]!jugadores,14,0)</f>
        <v>#REF!</v>
      </c>
      <c r="U97" s="16" t="e">
        <f>VLOOKUP(I97,[0]!jugadores,12,0)</f>
        <v>#REF!</v>
      </c>
      <c r="V97" s="16" t="e">
        <f>VLOOKUP(I97,[0]!jugadores,11,0)</f>
        <v>#REF!</v>
      </c>
    </row>
    <row r="98" spans="1:22" x14ac:dyDescent="0.25">
      <c r="A98" t="e">
        <f>#REF!</f>
        <v>#REF!</v>
      </c>
      <c r="B98" t="e">
        <f>#REF!</f>
        <v>#REF!</v>
      </c>
      <c r="C98" t="e">
        <f>#REF!</f>
        <v>#REF!</v>
      </c>
      <c r="D98" t="e">
        <f>#REF!</f>
        <v>#REF!</v>
      </c>
      <c r="E98" t="e">
        <f>#REF!</f>
        <v>#REF!</v>
      </c>
      <c r="F98" t="e">
        <f>#REF!</f>
        <v>#REF!</v>
      </c>
      <c r="G98" t="e">
        <f>#REF!</f>
        <v>#REF!</v>
      </c>
      <c r="H98" t="e">
        <f>#REF!</f>
        <v>#REF!</v>
      </c>
      <c r="I98" s="16" t="e">
        <f t="shared" si="15"/>
        <v>#REF!</v>
      </c>
      <c r="J98" s="16" t="e">
        <f>VLOOKUP(I98,[0]!jugadores,13,0)</f>
        <v>#REF!</v>
      </c>
      <c r="K98" s="16"/>
      <c r="L98" s="16"/>
      <c r="M98" s="16" t="e">
        <f t="shared" si="16"/>
        <v>#REF!</v>
      </c>
      <c r="N98" s="16" t="e">
        <f>VLOOKUP(I98,[0]!jugadores,9,0)</f>
        <v>#REF!</v>
      </c>
      <c r="O98" s="16"/>
      <c r="P98" s="16" t="e">
        <f>VLOOKUP(I98,[0]!jugadores,2,0)</f>
        <v>#REF!</v>
      </c>
      <c r="Q98" s="16"/>
      <c r="R98" s="16" t="e">
        <f>VLOOKUP(I98,[0]!jugadores,8,0)</f>
        <v>#REF!</v>
      </c>
      <c r="T98" s="16" t="e">
        <f>VLOOKUP(I98,[0]!jugadores,14,0)</f>
        <v>#REF!</v>
      </c>
      <c r="U98" s="16" t="e">
        <f>VLOOKUP(I98,[0]!jugadores,12,0)</f>
        <v>#REF!</v>
      </c>
      <c r="V98" s="16" t="e">
        <f>VLOOKUP(I98,[0]!jugadores,11,0)</f>
        <v>#REF!</v>
      </c>
    </row>
    <row r="99" spans="1:22" x14ac:dyDescent="0.25">
      <c r="A99" t="e">
        <f>#REF!</f>
        <v>#REF!</v>
      </c>
      <c r="B99" t="e">
        <f>#REF!</f>
        <v>#REF!</v>
      </c>
      <c r="C99" t="e">
        <f>#REF!</f>
        <v>#REF!</v>
      </c>
      <c r="D99" t="e">
        <f>#REF!</f>
        <v>#REF!</v>
      </c>
      <c r="E99" t="e">
        <f>#REF!</f>
        <v>#REF!</v>
      </c>
      <c r="F99" t="e">
        <f>#REF!</f>
        <v>#REF!</v>
      </c>
      <c r="G99" t="e">
        <f>#REF!</f>
        <v>#REF!</v>
      </c>
      <c r="H99" t="e">
        <f>#REF!</f>
        <v>#REF!</v>
      </c>
      <c r="I99" s="16" t="e">
        <f t="shared" si="15"/>
        <v>#REF!</v>
      </c>
      <c r="J99" s="16" t="e">
        <f>VLOOKUP(I99,[0]!jugadores,13,0)</f>
        <v>#REF!</v>
      </c>
      <c r="K99" s="16"/>
      <c r="L99" s="16"/>
      <c r="M99" s="16" t="e">
        <f t="shared" si="16"/>
        <v>#REF!</v>
      </c>
      <c r="N99" s="16" t="e">
        <f>VLOOKUP(I99,[0]!jugadores,9,0)</f>
        <v>#REF!</v>
      </c>
      <c r="O99" s="16"/>
      <c r="P99" s="16" t="e">
        <f>VLOOKUP(I99,[0]!jugadores,2,0)</f>
        <v>#REF!</v>
      </c>
      <c r="Q99" s="16"/>
      <c r="R99" s="16" t="e">
        <f>VLOOKUP(I99,[0]!jugadores,8,0)</f>
        <v>#REF!</v>
      </c>
      <c r="T99" s="16" t="e">
        <f>VLOOKUP(I99,[0]!jugadores,14,0)</f>
        <v>#REF!</v>
      </c>
      <c r="U99" s="16" t="e">
        <f>VLOOKUP(I99,[0]!jugadores,12,0)</f>
        <v>#REF!</v>
      </c>
      <c r="V99" s="16" t="e">
        <f>VLOOKUP(I99,[0]!jugadores,11,0)</f>
        <v>#REF!</v>
      </c>
    </row>
    <row r="100" spans="1:22" x14ac:dyDescent="0.25">
      <c r="A100" t="e">
        <f>#REF!</f>
        <v>#REF!</v>
      </c>
      <c r="B100" t="e">
        <f>#REF!</f>
        <v>#REF!</v>
      </c>
      <c r="C100" t="e">
        <f>#REF!</f>
        <v>#REF!</v>
      </c>
      <c r="D100" t="e">
        <f>#REF!</f>
        <v>#REF!</v>
      </c>
      <c r="E100" t="e">
        <f>#REF!</f>
        <v>#REF!</v>
      </c>
      <c r="F100" t="e">
        <f>#REF!</f>
        <v>#REF!</v>
      </c>
      <c r="G100" t="e">
        <f>#REF!</f>
        <v>#REF!</v>
      </c>
      <c r="H100" t="e">
        <f>#REF!</f>
        <v>#REF!</v>
      </c>
      <c r="I100" s="16" t="e">
        <f t="shared" si="15"/>
        <v>#REF!</v>
      </c>
      <c r="J100" s="16" t="e">
        <f>VLOOKUP(I100,[0]!jugadores,13,0)</f>
        <v>#REF!</v>
      </c>
      <c r="K100" s="16"/>
      <c r="L100" s="16"/>
      <c r="M100" s="16" t="e">
        <f t="shared" si="16"/>
        <v>#REF!</v>
      </c>
      <c r="N100" s="16" t="e">
        <f>VLOOKUP(I100,[0]!jugadores,9,0)</f>
        <v>#REF!</v>
      </c>
      <c r="O100" s="16"/>
      <c r="P100" s="16" t="e">
        <f>VLOOKUP(I100,[0]!jugadores,2,0)</f>
        <v>#REF!</v>
      </c>
      <c r="Q100" s="16"/>
      <c r="R100" s="16" t="e">
        <f>VLOOKUP(I100,[0]!jugadores,8,0)</f>
        <v>#REF!</v>
      </c>
      <c r="T100" s="16" t="e">
        <f>VLOOKUP(I100,[0]!jugadores,14,0)</f>
        <v>#REF!</v>
      </c>
      <c r="U100" s="16" t="e">
        <f>VLOOKUP(I100,[0]!jugadores,12,0)</f>
        <v>#REF!</v>
      </c>
      <c r="V100" s="16" t="e">
        <f>VLOOKUP(I100,[0]!jugadores,11,0)</f>
        <v>#REF!</v>
      </c>
    </row>
    <row r="101" spans="1:22" x14ac:dyDescent="0.25">
      <c r="A101" t="e">
        <f>#REF!</f>
        <v>#REF!</v>
      </c>
      <c r="B101" t="e">
        <f>#REF!</f>
        <v>#REF!</v>
      </c>
      <c r="C101" t="e">
        <f>#REF!</f>
        <v>#REF!</v>
      </c>
      <c r="D101" t="e">
        <f>#REF!</f>
        <v>#REF!</v>
      </c>
      <c r="E101" t="e">
        <f>#REF!</f>
        <v>#REF!</v>
      </c>
      <c r="F101" t="e">
        <f>#REF!</f>
        <v>#REF!</v>
      </c>
      <c r="G101" t="e">
        <f>#REF!</f>
        <v>#REF!</v>
      </c>
      <c r="H101" t="e">
        <f>#REF!</f>
        <v>#REF!</v>
      </c>
      <c r="I101" s="16" t="e">
        <f t="shared" si="15"/>
        <v>#REF!</v>
      </c>
      <c r="J101" s="16" t="e">
        <f>VLOOKUP(I101,[0]!jugadores,13,0)</f>
        <v>#REF!</v>
      </c>
      <c r="K101" s="16"/>
      <c r="L101" s="16"/>
      <c r="M101" s="16" t="e">
        <f t="shared" si="16"/>
        <v>#REF!</v>
      </c>
      <c r="N101" s="16" t="e">
        <f>VLOOKUP(I101,[0]!jugadores,9,0)</f>
        <v>#REF!</v>
      </c>
      <c r="O101" s="16"/>
      <c r="P101" s="16" t="e">
        <f>VLOOKUP(I101,[0]!jugadores,2,0)</f>
        <v>#REF!</v>
      </c>
      <c r="Q101" s="16"/>
      <c r="R101" s="16" t="e">
        <f>VLOOKUP(I101,[0]!jugadores,8,0)</f>
        <v>#REF!</v>
      </c>
      <c r="T101" s="16" t="e">
        <f>VLOOKUP(I101,[0]!jugadores,14,0)</f>
        <v>#REF!</v>
      </c>
      <c r="U101" s="16" t="e">
        <f>VLOOKUP(I101,[0]!jugadores,12,0)</f>
        <v>#REF!</v>
      </c>
      <c r="V101" s="16" t="e">
        <f>VLOOKUP(I101,[0]!jugadores,11,0)</f>
        <v>#REF!</v>
      </c>
    </row>
    <row r="102" spans="1:22" x14ac:dyDescent="0.25">
      <c r="A102" t="e">
        <f>#REF!</f>
        <v>#REF!</v>
      </c>
      <c r="B102" t="e">
        <f>#REF!</f>
        <v>#REF!</v>
      </c>
      <c r="C102" t="e">
        <f>#REF!</f>
        <v>#REF!</v>
      </c>
      <c r="D102" t="e">
        <f>#REF!</f>
        <v>#REF!</v>
      </c>
      <c r="E102" t="e">
        <f>#REF!</f>
        <v>#REF!</v>
      </c>
      <c r="F102" t="e">
        <f>#REF!</f>
        <v>#REF!</v>
      </c>
      <c r="G102" t="e">
        <f>#REF!</f>
        <v>#REF!</v>
      </c>
      <c r="H102" t="e">
        <f>#REF!</f>
        <v>#REF!</v>
      </c>
      <c r="I102" s="16" t="e">
        <f t="shared" si="15"/>
        <v>#REF!</v>
      </c>
      <c r="J102" s="16" t="e">
        <f>VLOOKUP(I102,[0]!jugadores,13,0)</f>
        <v>#REF!</v>
      </c>
      <c r="K102" s="16"/>
      <c r="L102" s="16"/>
      <c r="M102" s="16" t="e">
        <f t="shared" si="16"/>
        <v>#REF!</v>
      </c>
      <c r="N102" s="16" t="e">
        <f>VLOOKUP(I102,[0]!jugadores,9,0)</f>
        <v>#REF!</v>
      </c>
      <c r="O102" s="16"/>
      <c r="P102" s="16" t="e">
        <f>VLOOKUP(I102,[0]!jugadores,2,0)</f>
        <v>#REF!</v>
      </c>
      <c r="Q102" s="16"/>
      <c r="R102" s="16" t="e">
        <f>VLOOKUP(I102,[0]!jugadores,8,0)</f>
        <v>#REF!</v>
      </c>
      <c r="T102" s="16" t="e">
        <f>VLOOKUP(I102,[0]!jugadores,14,0)</f>
        <v>#REF!</v>
      </c>
      <c r="U102" s="16" t="e">
        <f>VLOOKUP(I102,[0]!jugadores,12,0)</f>
        <v>#REF!</v>
      </c>
      <c r="V102" s="16" t="e">
        <f>VLOOKUP(I102,[0]!jugadores,11,0)</f>
        <v>#REF!</v>
      </c>
    </row>
    <row r="103" spans="1:22" x14ac:dyDescent="0.25">
      <c r="A103" t="e">
        <f>#REF!</f>
        <v>#REF!</v>
      </c>
      <c r="B103" t="e">
        <f>#REF!</f>
        <v>#REF!</v>
      </c>
      <c r="C103" t="e">
        <f>#REF!</f>
        <v>#REF!</v>
      </c>
      <c r="D103" t="e">
        <f>#REF!</f>
        <v>#REF!</v>
      </c>
      <c r="E103" t="e">
        <f>#REF!</f>
        <v>#REF!</v>
      </c>
      <c r="F103" t="e">
        <f>#REF!</f>
        <v>#REF!</v>
      </c>
      <c r="G103" t="e">
        <f>#REF!</f>
        <v>#REF!</v>
      </c>
      <c r="H103" t="e">
        <f>#REF!</f>
        <v>#REF!</v>
      </c>
      <c r="I103" s="16" t="e">
        <f t="shared" si="15"/>
        <v>#REF!</v>
      </c>
      <c r="J103" s="16" t="e">
        <f>VLOOKUP(I103,[0]!jugadores,13,0)</f>
        <v>#REF!</v>
      </c>
      <c r="K103" s="16"/>
      <c r="L103" s="16"/>
      <c r="M103" s="16" t="e">
        <f t="shared" si="16"/>
        <v>#REF!</v>
      </c>
      <c r="N103" s="16" t="e">
        <f>VLOOKUP(I103,[0]!jugadores,9,0)</f>
        <v>#REF!</v>
      </c>
      <c r="O103" s="16"/>
      <c r="P103" s="16" t="e">
        <f>VLOOKUP(I103,[0]!jugadores,2,0)</f>
        <v>#REF!</v>
      </c>
      <c r="Q103" s="16"/>
      <c r="R103" s="16" t="e">
        <f>VLOOKUP(I103,[0]!jugadores,8,0)</f>
        <v>#REF!</v>
      </c>
      <c r="T103" s="16" t="e">
        <f>VLOOKUP(I103,[0]!jugadores,14,0)</f>
        <v>#REF!</v>
      </c>
      <c r="U103" s="16" t="e">
        <f>VLOOKUP(I103,[0]!jugadores,12,0)</f>
        <v>#REF!</v>
      </c>
      <c r="V103" s="16" t="e">
        <f>VLOOKUP(I103,[0]!jugadores,11,0)</f>
        <v>#REF!</v>
      </c>
    </row>
    <row r="104" spans="1:22" x14ac:dyDescent="0.25">
      <c r="A104" t="e">
        <f>#REF!</f>
        <v>#REF!</v>
      </c>
      <c r="B104" t="e">
        <f>#REF!</f>
        <v>#REF!</v>
      </c>
      <c r="C104" t="e">
        <f>#REF!</f>
        <v>#REF!</v>
      </c>
      <c r="D104" t="e">
        <f>#REF!</f>
        <v>#REF!</v>
      </c>
      <c r="E104" t="e">
        <f>#REF!</f>
        <v>#REF!</v>
      </c>
      <c r="F104" t="e">
        <f>#REF!</f>
        <v>#REF!</v>
      </c>
      <c r="G104" t="e">
        <f>#REF!</f>
        <v>#REF!</v>
      </c>
      <c r="H104" t="e">
        <f>#REF!</f>
        <v>#REF!</v>
      </c>
      <c r="I104" s="16" t="e">
        <f t="shared" si="15"/>
        <v>#REF!</v>
      </c>
      <c r="J104" s="16" t="e">
        <f>VLOOKUP(I104,[0]!jugadores,13,0)</f>
        <v>#REF!</v>
      </c>
      <c r="K104" s="16"/>
      <c r="L104" s="16"/>
      <c r="M104" s="16" t="e">
        <f t="shared" si="16"/>
        <v>#REF!</v>
      </c>
      <c r="N104" s="16" t="e">
        <f>VLOOKUP(I104,[0]!jugadores,9,0)</f>
        <v>#REF!</v>
      </c>
      <c r="O104" s="16"/>
      <c r="P104" s="16" t="e">
        <f>VLOOKUP(I104,[0]!jugadores,2,0)</f>
        <v>#REF!</v>
      </c>
      <c r="Q104" s="16"/>
      <c r="R104" s="16" t="e">
        <f>VLOOKUP(I104,[0]!jugadores,8,0)</f>
        <v>#REF!</v>
      </c>
      <c r="T104" s="16" t="e">
        <f>VLOOKUP(I104,[0]!jugadores,14,0)</f>
        <v>#REF!</v>
      </c>
      <c r="U104" s="16" t="e">
        <f>VLOOKUP(I104,[0]!jugadores,12,0)</f>
        <v>#REF!</v>
      </c>
      <c r="V104" s="16" t="e">
        <f>VLOOKUP(I104,[0]!jugadores,11,0)</f>
        <v>#REF!</v>
      </c>
    </row>
    <row r="105" spans="1:22" x14ac:dyDescent="0.25">
      <c r="A105" t="e">
        <f>#REF!</f>
        <v>#REF!</v>
      </c>
      <c r="B105" t="e">
        <f>#REF!</f>
        <v>#REF!</v>
      </c>
      <c r="C105" t="e">
        <f>#REF!</f>
        <v>#REF!</v>
      </c>
      <c r="D105" t="e">
        <f>#REF!</f>
        <v>#REF!</v>
      </c>
      <c r="E105" t="e">
        <f>#REF!</f>
        <v>#REF!</v>
      </c>
      <c r="F105" t="e">
        <f>#REF!</f>
        <v>#REF!</v>
      </c>
      <c r="G105" t="e">
        <f>#REF!</f>
        <v>#REF!</v>
      </c>
      <c r="H105" t="e">
        <f>#REF!</f>
        <v>#REF!</v>
      </c>
      <c r="I105" s="16" t="e">
        <f t="shared" si="15"/>
        <v>#REF!</v>
      </c>
      <c r="J105" s="16" t="e">
        <f>VLOOKUP(I105,[0]!jugadores,13,0)</f>
        <v>#REF!</v>
      </c>
      <c r="K105" s="16"/>
      <c r="L105" s="16"/>
      <c r="M105" s="16" t="e">
        <f t="shared" si="16"/>
        <v>#REF!</v>
      </c>
      <c r="N105" s="16" t="e">
        <f>VLOOKUP(I105,[0]!jugadores,9,0)</f>
        <v>#REF!</v>
      </c>
      <c r="O105" s="16"/>
      <c r="P105" s="16" t="e">
        <f>VLOOKUP(I105,[0]!jugadores,2,0)</f>
        <v>#REF!</v>
      </c>
      <c r="Q105" s="16"/>
      <c r="R105" s="16" t="e">
        <f>VLOOKUP(I105,[0]!jugadores,8,0)</f>
        <v>#REF!</v>
      </c>
      <c r="T105" s="16" t="e">
        <f>VLOOKUP(I105,[0]!jugadores,14,0)</f>
        <v>#REF!</v>
      </c>
      <c r="U105" s="16" t="e">
        <f>VLOOKUP(I105,[0]!jugadores,12,0)</f>
        <v>#REF!</v>
      </c>
      <c r="V105" s="16" t="e">
        <f>VLOOKUP(I105,[0]!jugadores,11,0)</f>
        <v>#REF!</v>
      </c>
    </row>
    <row r="106" spans="1:22" x14ac:dyDescent="0.25">
      <c r="A106" t="e">
        <f>#REF!</f>
        <v>#REF!</v>
      </c>
      <c r="B106" t="e">
        <f>#REF!</f>
        <v>#REF!</v>
      </c>
      <c r="C106" t="e">
        <f>#REF!</f>
        <v>#REF!</v>
      </c>
      <c r="D106" t="e">
        <f>#REF!</f>
        <v>#REF!</v>
      </c>
      <c r="E106" t="e">
        <f>#REF!</f>
        <v>#REF!</v>
      </c>
      <c r="F106" t="e">
        <f>#REF!</f>
        <v>#REF!</v>
      </c>
      <c r="G106" t="e">
        <f>#REF!</f>
        <v>#REF!</v>
      </c>
      <c r="H106" t="e">
        <f>#REF!</f>
        <v>#REF!</v>
      </c>
      <c r="I106" s="16" t="e">
        <f t="shared" si="15"/>
        <v>#REF!</v>
      </c>
      <c r="J106" s="16" t="e">
        <f>VLOOKUP(I106,[0]!jugadores,13,0)</f>
        <v>#REF!</v>
      </c>
      <c r="K106" s="16"/>
      <c r="L106" s="16"/>
      <c r="M106" s="16" t="e">
        <f t="shared" si="16"/>
        <v>#REF!</v>
      </c>
      <c r="N106" s="16" t="e">
        <f>VLOOKUP(I106,[0]!jugadores,9,0)</f>
        <v>#REF!</v>
      </c>
      <c r="O106" s="16"/>
      <c r="P106" s="16" t="e">
        <f>VLOOKUP(I106,[0]!jugadores,2,0)</f>
        <v>#REF!</v>
      </c>
      <c r="Q106" s="16"/>
      <c r="R106" s="16" t="e">
        <f>VLOOKUP(I106,[0]!jugadores,8,0)</f>
        <v>#REF!</v>
      </c>
      <c r="T106" s="16" t="e">
        <f>VLOOKUP(I106,[0]!jugadores,14,0)</f>
        <v>#REF!</v>
      </c>
      <c r="U106" s="16" t="e">
        <f>VLOOKUP(I106,[0]!jugadores,12,0)</f>
        <v>#REF!</v>
      </c>
      <c r="V106" s="16" t="e">
        <f>VLOOKUP(I106,[0]!jugadores,11,0)</f>
        <v>#REF!</v>
      </c>
    </row>
    <row r="107" spans="1:22" x14ac:dyDescent="0.25">
      <c r="A107" t="e">
        <f>#REF!</f>
        <v>#REF!</v>
      </c>
      <c r="B107" t="e">
        <f>#REF!</f>
        <v>#REF!</v>
      </c>
      <c r="C107" t="e">
        <f>#REF!</f>
        <v>#REF!</v>
      </c>
      <c r="D107" t="e">
        <f>#REF!</f>
        <v>#REF!</v>
      </c>
      <c r="E107" t="e">
        <f>#REF!</f>
        <v>#REF!</v>
      </c>
      <c r="F107" t="e">
        <f>#REF!</f>
        <v>#REF!</v>
      </c>
      <c r="G107" t="e">
        <f>#REF!</f>
        <v>#REF!</v>
      </c>
      <c r="H107" t="e">
        <f>#REF!</f>
        <v>#REF!</v>
      </c>
      <c r="I107" s="16" t="e">
        <f t="shared" si="15"/>
        <v>#REF!</v>
      </c>
      <c r="J107" s="16" t="e">
        <f>VLOOKUP(I107,[0]!jugadores,13,0)</f>
        <v>#REF!</v>
      </c>
      <c r="K107" s="16"/>
      <c r="L107" s="16"/>
      <c r="M107" s="16" t="e">
        <f t="shared" si="16"/>
        <v>#REF!</v>
      </c>
      <c r="N107" s="16" t="e">
        <f>VLOOKUP(I107,[0]!jugadores,9,0)</f>
        <v>#REF!</v>
      </c>
      <c r="O107" s="16"/>
      <c r="P107" s="16" t="e">
        <f>VLOOKUP(I107,[0]!jugadores,2,0)</f>
        <v>#REF!</v>
      </c>
      <c r="Q107" s="16"/>
      <c r="R107" s="16" t="e">
        <f>VLOOKUP(I107,[0]!jugadores,8,0)</f>
        <v>#REF!</v>
      </c>
      <c r="T107" s="16" t="e">
        <f>VLOOKUP(I107,[0]!jugadores,14,0)</f>
        <v>#REF!</v>
      </c>
      <c r="U107" s="16" t="e">
        <f>VLOOKUP(I107,[0]!jugadores,12,0)</f>
        <v>#REF!</v>
      </c>
      <c r="V107" s="16" t="e">
        <f>VLOOKUP(I107,[0]!jugadores,11,0)</f>
        <v>#REF!</v>
      </c>
    </row>
    <row r="108" spans="1:22" x14ac:dyDescent="0.25">
      <c r="A108" t="e">
        <f>#REF!</f>
        <v>#REF!</v>
      </c>
      <c r="B108" t="e">
        <f>#REF!</f>
        <v>#REF!</v>
      </c>
      <c r="C108" t="e">
        <f>#REF!</f>
        <v>#REF!</v>
      </c>
      <c r="D108" t="e">
        <f>#REF!</f>
        <v>#REF!</v>
      </c>
      <c r="E108" t="e">
        <f>#REF!</f>
        <v>#REF!</v>
      </c>
      <c r="F108" t="e">
        <f>#REF!</f>
        <v>#REF!</v>
      </c>
      <c r="G108" t="e">
        <f>#REF!</f>
        <v>#REF!</v>
      </c>
      <c r="H108" t="e">
        <f>#REF!</f>
        <v>#REF!</v>
      </c>
      <c r="I108" s="16" t="e">
        <f t="shared" si="15"/>
        <v>#REF!</v>
      </c>
      <c r="J108" s="16" t="e">
        <f>VLOOKUP(I108,[0]!jugadores,13,0)</f>
        <v>#REF!</v>
      </c>
      <c r="K108" s="16"/>
      <c r="L108" s="16"/>
      <c r="M108" s="16" t="e">
        <f t="shared" si="16"/>
        <v>#REF!</v>
      </c>
      <c r="N108" s="16" t="e">
        <f>VLOOKUP(I108,[0]!jugadores,9,0)</f>
        <v>#REF!</v>
      </c>
      <c r="O108" s="16"/>
      <c r="P108" s="16" t="e">
        <f>VLOOKUP(I108,[0]!jugadores,2,0)</f>
        <v>#REF!</v>
      </c>
      <c r="Q108" s="16"/>
      <c r="R108" s="16" t="e">
        <f>VLOOKUP(I108,[0]!jugadores,8,0)</f>
        <v>#REF!</v>
      </c>
      <c r="T108" s="16" t="e">
        <f>VLOOKUP(I108,[0]!jugadores,14,0)</f>
        <v>#REF!</v>
      </c>
      <c r="U108" s="16" t="e">
        <f>VLOOKUP(I108,[0]!jugadores,12,0)</f>
        <v>#REF!</v>
      </c>
      <c r="V108" s="16" t="e">
        <f>VLOOKUP(I108,[0]!jugadores,11,0)</f>
        <v>#REF!</v>
      </c>
    </row>
    <row r="109" spans="1:22" x14ac:dyDescent="0.25">
      <c r="A109" t="e">
        <f>#REF!</f>
        <v>#REF!</v>
      </c>
      <c r="B109" t="e">
        <f>#REF!</f>
        <v>#REF!</v>
      </c>
      <c r="C109" t="e">
        <f>#REF!</f>
        <v>#REF!</v>
      </c>
      <c r="D109" t="e">
        <f>#REF!</f>
        <v>#REF!</v>
      </c>
      <c r="E109" t="e">
        <f>#REF!</f>
        <v>#REF!</v>
      </c>
      <c r="F109" t="e">
        <f>#REF!</f>
        <v>#REF!</v>
      </c>
      <c r="G109" t="e">
        <f>#REF!</f>
        <v>#REF!</v>
      </c>
      <c r="H109" t="e">
        <f>#REF!</f>
        <v>#REF!</v>
      </c>
      <c r="I109" s="16" t="e">
        <f t="shared" si="15"/>
        <v>#REF!</v>
      </c>
      <c r="J109" s="16" t="e">
        <f>VLOOKUP(I109,[0]!jugadores,13,0)</f>
        <v>#REF!</v>
      </c>
      <c r="K109" s="16"/>
      <c r="L109" s="16"/>
      <c r="M109" s="16" t="e">
        <f t="shared" si="16"/>
        <v>#REF!</v>
      </c>
      <c r="N109" s="16" t="e">
        <f>VLOOKUP(I109,[0]!jugadores,9,0)</f>
        <v>#REF!</v>
      </c>
      <c r="O109" s="16"/>
      <c r="P109" s="16" t="e">
        <f>VLOOKUP(I109,[0]!jugadores,2,0)</f>
        <v>#REF!</v>
      </c>
      <c r="Q109" s="16"/>
      <c r="R109" s="16" t="e">
        <f>VLOOKUP(I109,[0]!jugadores,8,0)</f>
        <v>#REF!</v>
      </c>
      <c r="T109" s="16" t="e">
        <f>VLOOKUP(I109,[0]!jugadores,14,0)</f>
        <v>#REF!</v>
      </c>
      <c r="U109" s="16" t="e">
        <f>VLOOKUP(I109,[0]!jugadores,12,0)</f>
        <v>#REF!</v>
      </c>
      <c r="V109" s="16" t="e">
        <f>VLOOKUP(I109,[0]!jugadores,11,0)</f>
        <v>#REF!</v>
      </c>
    </row>
    <row r="112" spans="1:22" x14ac:dyDescent="0.25">
      <c r="A112" t="e">
        <f>#REF!</f>
        <v>#REF!</v>
      </c>
      <c r="B112" t="e">
        <f>#REF!</f>
        <v>#REF!</v>
      </c>
      <c r="C112" t="e">
        <f>#REF!</f>
        <v>#REF!</v>
      </c>
      <c r="D112" t="e">
        <f>#REF!</f>
        <v>#REF!</v>
      </c>
      <c r="E112" t="e">
        <f>#REF!</f>
        <v>#REF!</v>
      </c>
      <c r="F112" t="e">
        <f>#REF!</f>
        <v>#REF!</v>
      </c>
      <c r="G112" t="e">
        <f>#REF!</f>
        <v>#REF!</v>
      </c>
      <c r="H112" t="e">
        <f>#REF!</f>
        <v>#REF!</v>
      </c>
      <c r="I112" s="16" t="e">
        <f t="shared" ref="I112" si="17">A112</f>
        <v>#REF!</v>
      </c>
      <c r="J112" s="16" t="e">
        <f>VLOOKUP(I112,[0]!jugadores,13,0)</f>
        <v>#REF!</v>
      </c>
      <c r="K112" s="16"/>
      <c r="L112" s="16"/>
      <c r="M112" s="16" t="e">
        <f t="shared" ref="M112" si="18">E112</f>
        <v>#REF!</v>
      </c>
      <c r="N112" s="16" t="e">
        <f>VLOOKUP(I112,[0]!jugadores,9,0)</f>
        <v>#REF!</v>
      </c>
      <c r="O112" s="16"/>
      <c r="P112" s="16" t="e">
        <f>VLOOKUP(I112,[0]!jugadores,2,0)</f>
        <v>#REF!</v>
      </c>
      <c r="Q112" s="16"/>
      <c r="R112" s="16" t="e">
        <f>VLOOKUP(I112,[0]!jugadores,8,0)</f>
        <v>#REF!</v>
      </c>
      <c r="T112" s="16" t="e">
        <f>VLOOKUP(I112,[0]!jugadores,14,0)</f>
        <v>#REF!</v>
      </c>
      <c r="U112" s="16" t="e">
        <f>VLOOKUP(I112,[0]!jugadores,12,0)</f>
        <v>#REF!</v>
      </c>
      <c r="V112" s="16" t="e">
        <f>VLOOKUP(I112,[0]!jugadores,11,0)</f>
        <v>#REF!</v>
      </c>
    </row>
    <row r="113" spans="1:22" x14ac:dyDescent="0.25">
      <c r="A113" t="e">
        <f>#REF!</f>
        <v>#REF!</v>
      </c>
      <c r="B113" t="e">
        <f>#REF!</f>
        <v>#REF!</v>
      </c>
      <c r="C113" t="e">
        <f>#REF!</f>
        <v>#REF!</v>
      </c>
      <c r="D113" t="e">
        <f>#REF!</f>
        <v>#REF!</v>
      </c>
      <c r="E113" t="e">
        <f>#REF!</f>
        <v>#REF!</v>
      </c>
      <c r="F113" t="e">
        <f>#REF!</f>
        <v>#REF!</v>
      </c>
      <c r="G113" t="e">
        <f>#REF!</f>
        <v>#REF!</v>
      </c>
      <c r="H113" t="e">
        <f>#REF!</f>
        <v>#REF!</v>
      </c>
      <c r="I113" s="16" t="e">
        <f t="shared" ref="I113:I127" si="19">A113</f>
        <v>#REF!</v>
      </c>
      <c r="J113" s="16" t="e">
        <f>VLOOKUP(I113,[0]!jugadores,13,0)</f>
        <v>#REF!</v>
      </c>
      <c r="K113" s="16"/>
      <c r="L113" s="16"/>
      <c r="M113" s="16" t="e">
        <f t="shared" ref="M113:M127" si="20">E113</f>
        <v>#REF!</v>
      </c>
      <c r="N113" s="16" t="e">
        <f>VLOOKUP(I113,[0]!jugadores,9,0)</f>
        <v>#REF!</v>
      </c>
      <c r="O113" s="16"/>
      <c r="P113" s="16" t="e">
        <f>VLOOKUP(I113,[0]!jugadores,2,0)</f>
        <v>#REF!</v>
      </c>
      <c r="Q113" s="16"/>
      <c r="R113" s="16" t="e">
        <f>VLOOKUP(I113,[0]!jugadores,8,0)</f>
        <v>#REF!</v>
      </c>
      <c r="T113" s="16" t="e">
        <f>VLOOKUP(I113,[0]!jugadores,14,0)</f>
        <v>#REF!</v>
      </c>
      <c r="U113" s="16" t="e">
        <f>VLOOKUP(I113,[0]!jugadores,12,0)</f>
        <v>#REF!</v>
      </c>
      <c r="V113" s="16" t="e">
        <f>VLOOKUP(I113,[0]!jugadores,11,0)</f>
        <v>#REF!</v>
      </c>
    </row>
    <row r="114" spans="1:22" x14ac:dyDescent="0.25">
      <c r="A114" t="e">
        <f>#REF!</f>
        <v>#REF!</v>
      </c>
      <c r="B114" t="e">
        <f>#REF!</f>
        <v>#REF!</v>
      </c>
      <c r="C114" t="e">
        <f>#REF!</f>
        <v>#REF!</v>
      </c>
      <c r="D114" t="e">
        <f>#REF!</f>
        <v>#REF!</v>
      </c>
      <c r="E114" t="e">
        <f>#REF!</f>
        <v>#REF!</v>
      </c>
      <c r="F114" t="e">
        <f>#REF!</f>
        <v>#REF!</v>
      </c>
      <c r="G114" t="e">
        <f>#REF!</f>
        <v>#REF!</v>
      </c>
      <c r="H114" t="e">
        <f>#REF!</f>
        <v>#REF!</v>
      </c>
      <c r="I114" s="16" t="e">
        <f t="shared" si="19"/>
        <v>#REF!</v>
      </c>
      <c r="J114" s="16" t="e">
        <f>VLOOKUP(I114,[0]!jugadores,13,0)</f>
        <v>#REF!</v>
      </c>
      <c r="K114" s="16"/>
      <c r="L114" s="16"/>
      <c r="M114" s="16" t="e">
        <f t="shared" si="20"/>
        <v>#REF!</v>
      </c>
      <c r="N114" s="16" t="e">
        <f>VLOOKUP(I114,[0]!jugadores,9,0)</f>
        <v>#REF!</v>
      </c>
      <c r="O114" s="16"/>
      <c r="P114" s="16" t="e">
        <f>VLOOKUP(I114,[0]!jugadores,2,0)</f>
        <v>#REF!</v>
      </c>
      <c r="Q114" s="16"/>
      <c r="R114" s="16" t="e">
        <f>VLOOKUP(I114,[0]!jugadores,8,0)</f>
        <v>#REF!</v>
      </c>
      <c r="T114" s="16" t="e">
        <f>VLOOKUP(I114,[0]!jugadores,14,0)</f>
        <v>#REF!</v>
      </c>
      <c r="U114" s="16" t="e">
        <f>VLOOKUP(I114,[0]!jugadores,12,0)</f>
        <v>#REF!</v>
      </c>
      <c r="V114" s="16" t="e">
        <f>VLOOKUP(I114,[0]!jugadores,11,0)</f>
        <v>#REF!</v>
      </c>
    </row>
    <row r="115" spans="1:22" x14ac:dyDescent="0.25">
      <c r="A115" t="e">
        <f>#REF!</f>
        <v>#REF!</v>
      </c>
      <c r="B115" t="e">
        <f>#REF!</f>
        <v>#REF!</v>
      </c>
      <c r="C115" t="e">
        <f>#REF!</f>
        <v>#REF!</v>
      </c>
      <c r="D115" t="e">
        <f>#REF!</f>
        <v>#REF!</v>
      </c>
      <c r="E115" t="e">
        <f>#REF!</f>
        <v>#REF!</v>
      </c>
      <c r="F115" t="e">
        <f>#REF!</f>
        <v>#REF!</v>
      </c>
      <c r="G115" t="e">
        <f>#REF!</f>
        <v>#REF!</v>
      </c>
      <c r="H115" t="e">
        <f>#REF!</f>
        <v>#REF!</v>
      </c>
      <c r="I115" s="16" t="e">
        <f t="shared" si="19"/>
        <v>#REF!</v>
      </c>
      <c r="J115" s="16" t="e">
        <f>VLOOKUP(I115,[0]!jugadores,13,0)</f>
        <v>#REF!</v>
      </c>
      <c r="K115" s="16"/>
      <c r="L115" s="16"/>
      <c r="M115" s="16" t="e">
        <f t="shared" si="20"/>
        <v>#REF!</v>
      </c>
      <c r="N115" s="16" t="e">
        <f>VLOOKUP(I115,[0]!jugadores,9,0)</f>
        <v>#REF!</v>
      </c>
      <c r="O115" s="16"/>
      <c r="P115" s="16" t="e">
        <f>VLOOKUP(I115,[0]!jugadores,2,0)</f>
        <v>#REF!</v>
      </c>
      <c r="Q115" s="16"/>
      <c r="R115" s="16" t="e">
        <f>VLOOKUP(I115,[0]!jugadores,8,0)</f>
        <v>#REF!</v>
      </c>
      <c r="T115" s="16" t="e">
        <f>VLOOKUP(I115,[0]!jugadores,14,0)</f>
        <v>#REF!</v>
      </c>
      <c r="U115" s="16" t="e">
        <f>VLOOKUP(I115,[0]!jugadores,12,0)</f>
        <v>#REF!</v>
      </c>
      <c r="V115" s="16" t="e">
        <f>VLOOKUP(I115,[0]!jugadores,11,0)</f>
        <v>#REF!</v>
      </c>
    </row>
    <row r="116" spans="1:22" x14ac:dyDescent="0.25">
      <c r="A116" t="e">
        <f>#REF!</f>
        <v>#REF!</v>
      </c>
      <c r="B116" t="e">
        <f>#REF!</f>
        <v>#REF!</v>
      </c>
      <c r="C116" t="e">
        <f>#REF!</f>
        <v>#REF!</v>
      </c>
      <c r="D116" t="e">
        <f>#REF!</f>
        <v>#REF!</v>
      </c>
      <c r="E116" t="e">
        <f>#REF!</f>
        <v>#REF!</v>
      </c>
      <c r="F116" t="e">
        <f>#REF!</f>
        <v>#REF!</v>
      </c>
      <c r="G116" t="e">
        <f>#REF!</f>
        <v>#REF!</v>
      </c>
      <c r="H116" t="e">
        <f>#REF!</f>
        <v>#REF!</v>
      </c>
      <c r="I116" s="16" t="e">
        <f t="shared" si="19"/>
        <v>#REF!</v>
      </c>
      <c r="J116" s="16" t="e">
        <f>VLOOKUP(I116,[0]!jugadores,13,0)</f>
        <v>#REF!</v>
      </c>
      <c r="K116" s="16"/>
      <c r="L116" s="16"/>
      <c r="M116" s="16" t="e">
        <f t="shared" si="20"/>
        <v>#REF!</v>
      </c>
      <c r="N116" s="16" t="e">
        <f>VLOOKUP(I116,[0]!jugadores,9,0)</f>
        <v>#REF!</v>
      </c>
      <c r="O116" s="16"/>
      <c r="P116" s="16" t="e">
        <f>VLOOKUP(I116,[0]!jugadores,2,0)</f>
        <v>#REF!</v>
      </c>
      <c r="Q116" s="16"/>
      <c r="R116" s="16" t="e">
        <f>VLOOKUP(I116,[0]!jugadores,8,0)</f>
        <v>#REF!</v>
      </c>
      <c r="T116" s="16" t="e">
        <f>VLOOKUP(I116,[0]!jugadores,14,0)</f>
        <v>#REF!</v>
      </c>
      <c r="U116" s="16" t="e">
        <f>VLOOKUP(I116,[0]!jugadores,12,0)</f>
        <v>#REF!</v>
      </c>
      <c r="V116" s="16" t="e">
        <f>VLOOKUP(I116,[0]!jugadores,11,0)</f>
        <v>#REF!</v>
      </c>
    </row>
    <row r="117" spans="1:22" x14ac:dyDescent="0.25">
      <c r="A117" t="e">
        <f>#REF!</f>
        <v>#REF!</v>
      </c>
      <c r="B117" t="e">
        <f>#REF!</f>
        <v>#REF!</v>
      </c>
      <c r="C117" t="e">
        <f>#REF!</f>
        <v>#REF!</v>
      </c>
      <c r="D117" t="e">
        <f>#REF!</f>
        <v>#REF!</v>
      </c>
      <c r="E117" t="e">
        <f>#REF!</f>
        <v>#REF!</v>
      </c>
      <c r="F117" t="e">
        <f>#REF!</f>
        <v>#REF!</v>
      </c>
      <c r="G117" t="e">
        <f>#REF!</f>
        <v>#REF!</v>
      </c>
      <c r="H117" t="e">
        <f>#REF!</f>
        <v>#REF!</v>
      </c>
      <c r="I117" s="16" t="e">
        <f t="shared" si="19"/>
        <v>#REF!</v>
      </c>
      <c r="J117" s="16" t="e">
        <f>VLOOKUP(I117,[0]!jugadores,13,0)</f>
        <v>#REF!</v>
      </c>
      <c r="K117" s="16"/>
      <c r="L117" s="16"/>
      <c r="M117" s="16" t="e">
        <f t="shared" si="20"/>
        <v>#REF!</v>
      </c>
      <c r="N117" s="16" t="e">
        <f>VLOOKUP(I117,[0]!jugadores,9,0)</f>
        <v>#REF!</v>
      </c>
      <c r="O117" s="16"/>
      <c r="P117" s="16" t="e">
        <f>VLOOKUP(I117,[0]!jugadores,2,0)</f>
        <v>#REF!</v>
      </c>
      <c r="Q117" s="16"/>
      <c r="R117" s="16" t="e">
        <f>VLOOKUP(I117,[0]!jugadores,8,0)</f>
        <v>#REF!</v>
      </c>
      <c r="T117" s="16" t="e">
        <f>VLOOKUP(I117,[0]!jugadores,14,0)</f>
        <v>#REF!</v>
      </c>
      <c r="U117" s="16" t="e">
        <f>VLOOKUP(I117,[0]!jugadores,12,0)</f>
        <v>#REF!</v>
      </c>
      <c r="V117" s="16" t="e">
        <f>VLOOKUP(I117,[0]!jugadores,11,0)</f>
        <v>#REF!</v>
      </c>
    </row>
    <row r="118" spans="1:22" x14ac:dyDescent="0.25">
      <c r="A118" t="e">
        <f>#REF!</f>
        <v>#REF!</v>
      </c>
      <c r="B118" t="e">
        <f>#REF!</f>
        <v>#REF!</v>
      </c>
      <c r="C118" t="e">
        <f>#REF!</f>
        <v>#REF!</v>
      </c>
      <c r="D118" t="e">
        <f>#REF!</f>
        <v>#REF!</v>
      </c>
      <c r="E118" t="e">
        <f>#REF!</f>
        <v>#REF!</v>
      </c>
      <c r="F118" t="e">
        <f>#REF!</f>
        <v>#REF!</v>
      </c>
      <c r="G118" t="e">
        <f>#REF!</f>
        <v>#REF!</v>
      </c>
      <c r="H118" t="e">
        <f>#REF!</f>
        <v>#REF!</v>
      </c>
      <c r="I118" s="16" t="e">
        <f t="shared" si="19"/>
        <v>#REF!</v>
      </c>
      <c r="J118" s="16" t="e">
        <f>VLOOKUP(I118,[0]!jugadores,13,0)</f>
        <v>#REF!</v>
      </c>
      <c r="K118" s="16"/>
      <c r="L118" s="16"/>
      <c r="M118" s="16" t="e">
        <f t="shared" si="20"/>
        <v>#REF!</v>
      </c>
      <c r="N118" s="16" t="e">
        <f>VLOOKUP(I118,[0]!jugadores,9,0)</f>
        <v>#REF!</v>
      </c>
      <c r="O118" s="16"/>
      <c r="P118" s="16" t="e">
        <f>VLOOKUP(I118,[0]!jugadores,2,0)</f>
        <v>#REF!</v>
      </c>
      <c r="Q118" s="16"/>
      <c r="R118" s="16" t="e">
        <f>VLOOKUP(I118,[0]!jugadores,8,0)</f>
        <v>#REF!</v>
      </c>
      <c r="T118" s="16" t="e">
        <f>VLOOKUP(I118,[0]!jugadores,14,0)</f>
        <v>#REF!</v>
      </c>
      <c r="U118" s="16" t="e">
        <f>VLOOKUP(I118,[0]!jugadores,12,0)</f>
        <v>#REF!</v>
      </c>
      <c r="V118" s="16" t="e">
        <f>VLOOKUP(I118,[0]!jugadores,11,0)</f>
        <v>#REF!</v>
      </c>
    </row>
    <row r="119" spans="1:22" x14ac:dyDescent="0.25">
      <c r="A119" t="e">
        <f>#REF!</f>
        <v>#REF!</v>
      </c>
      <c r="B119" t="e">
        <f>#REF!</f>
        <v>#REF!</v>
      </c>
      <c r="C119" t="e">
        <f>#REF!</f>
        <v>#REF!</v>
      </c>
      <c r="D119" t="e">
        <f>#REF!</f>
        <v>#REF!</v>
      </c>
      <c r="E119" t="e">
        <f>#REF!</f>
        <v>#REF!</v>
      </c>
      <c r="F119" t="e">
        <f>#REF!</f>
        <v>#REF!</v>
      </c>
      <c r="G119" t="e">
        <f>#REF!</f>
        <v>#REF!</v>
      </c>
      <c r="H119" t="e">
        <f>#REF!</f>
        <v>#REF!</v>
      </c>
      <c r="I119" s="16" t="e">
        <f t="shared" si="19"/>
        <v>#REF!</v>
      </c>
      <c r="J119" s="16" t="e">
        <f>VLOOKUP(I119,[0]!jugadores,13,0)</f>
        <v>#REF!</v>
      </c>
      <c r="K119" s="16"/>
      <c r="L119" s="16"/>
      <c r="M119" s="16" t="e">
        <f t="shared" si="20"/>
        <v>#REF!</v>
      </c>
      <c r="N119" s="16" t="e">
        <f>VLOOKUP(I119,[0]!jugadores,9,0)</f>
        <v>#REF!</v>
      </c>
      <c r="O119" s="16"/>
      <c r="P119" s="16" t="e">
        <f>VLOOKUP(I119,[0]!jugadores,2,0)</f>
        <v>#REF!</v>
      </c>
      <c r="Q119" s="16"/>
      <c r="R119" s="16" t="e">
        <f>VLOOKUP(I119,[0]!jugadores,8,0)</f>
        <v>#REF!</v>
      </c>
      <c r="T119" s="16" t="e">
        <f>VLOOKUP(I119,[0]!jugadores,14,0)</f>
        <v>#REF!</v>
      </c>
      <c r="U119" s="16" t="e">
        <f>VLOOKUP(I119,[0]!jugadores,12,0)</f>
        <v>#REF!</v>
      </c>
      <c r="V119" s="16" t="e">
        <f>VLOOKUP(I119,[0]!jugadores,11,0)</f>
        <v>#REF!</v>
      </c>
    </row>
    <row r="120" spans="1:22" x14ac:dyDescent="0.25">
      <c r="A120" t="e">
        <f>#REF!</f>
        <v>#REF!</v>
      </c>
      <c r="B120" t="e">
        <f>#REF!</f>
        <v>#REF!</v>
      </c>
      <c r="C120" t="e">
        <f>#REF!</f>
        <v>#REF!</v>
      </c>
      <c r="D120" t="e">
        <f>#REF!</f>
        <v>#REF!</v>
      </c>
      <c r="E120" t="e">
        <f>#REF!</f>
        <v>#REF!</v>
      </c>
      <c r="F120" t="e">
        <f>#REF!</f>
        <v>#REF!</v>
      </c>
      <c r="G120" t="e">
        <f>#REF!</f>
        <v>#REF!</v>
      </c>
      <c r="H120" t="e">
        <f>#REF!</f>
        <v>#REF!</v>
      </c>
      <c r="I120" s="16" t="e">
        <f t="shared" si="19"/>
        <v>#REF!</v>
      </c>
      <c r="J120" s="16" t="e">
        <f>VLOOKUP(I120,[0]!jugadores,13,0)</f>
        <v>#REF!</v>
      </c>
      <c r="K120" s="16"/>
      <c r="L120" s="16"/>
      <c r="M120" s="16" t="e">
        <f t="shared" si="20"/>
        <v>#REF!</v>
      </c>
      <c r="N120" s="16" t="e">
        <f>VLOOKUP(I120,[0]!jugadores,9,0)</f>
        <v>#REF!</v>
      </c>
      <c r="O120" s="16"/>
      <c r="P120" s="16" t="e">
        <f>VLOOKUP(I120,[0]!jugadores,2,0)</f>
        <v>#REF!</v>
      </c>
      <c r="Q120" s="16"/>
      <c r="R120" s="16" t="e">
        <f>VLOOKUP(I120,[0]!jugadores,8,0)</f>
        <v>#REF!</v>
      </c>
      <c r="T120" s="16" t="e">
        <f>VLOOKUP(I120,[0]!jugadores,14,0)</f>
        <v>#REF!</v>
      </c>
      <c r="U120" s="16" t="e">
        <f>VLOOKUP(I120,[0]!jugadores,12,0)</f>
        <v>#REF!</v>
      </c>
      <c r="V120" s="16" t="e">
        <f>VLOOKUP(I120,[0]!jugadores,11,0)</f>
        <v>#REF!</v>
      </c>
    </row>
    <row r="121" spans="1:22" x14ac:dyDescent="0.25">
      <c r="A121" t="e">
        <f>#REF!</f>
        <v>#REF!</v>
      </c>
      <c r="B121" t="e">
        <f>#REF!</f>
        <v>#REF!</v>
      </c>
      <c r="C121" t="e">
        <f>#REF!</f>
        <v>#REF!</v>
      </c>
      <c r="D121" t="e">
        <f>#REF!</f>
        <v>#REF!</v>
      </c>
      <c r="E121" t="e">
        <f>#REF!</f>
        <v>#REF!</v>
      </c>
      <c r="F121" t="e">
        <f>#REF!</f>
        <v>#REF!</v>
      </c>
      <c r="G121" t="e">
        <f>#REF!</f>
        <v>#REF!</v>
      </c>
      <c r="H121" t="e">
        <f>#REF!</f>
        <v>#REF!</v>
      </c>
      <c r="I121" s="16" t="e">
        <f t="shared" si="19"/>
        <v>#REF!</v>
      </c>
      <c r="J121" s="16" t="e">
        <f>VLOOKUP(I121,[0]!jugadores,13,0)</f>
        <v>#REF!</v>
      </c>
      <c r="K121" s="16"/>
      <c r="L121" s="16"/>
      <c r="M121" s="16" t="e">
        <f t="shared" si="20"/>
        <v>#REF!</v>
      </c>
      <c r="N121" s="16" t="e">
        <f>VLOOKUP(I121,[0]!jugadores,9,0)</f>
        <v>#REF!</v>
      </c>
      <c r="O121" s="16"/>
      <c r="P121" s="16" t="e">
        <f>VLOOKUP(I121,[0]!jugadores,2,0)</f>
        <v>#REF!</v>
      </c>
      <c r="Q121" s="16"/>
      <c r="R121" s="16" t="e">
        <f>VLOOKUP(I121,[0]!jugadores,8,0)</f>
        <v>#REF!</v>
      </c>
      <c r="T121" s="16" t="e">
        <f>VLOOKUP(I121,[0]!jugadores,14,0)</f>
        <v>#REF!</v>
      </c>
      <c r="U121" s="16" t="e">
        <f>VLOOKUP(I121,[0]!jugadores,12,0)</f>
        <v>#REF!</v>
      </c>
      <c r="V121" s="16" t="e">
        <f>VLOOKUP(I121,[0]!jugadores,11,0)</f>
        <v>#REF!</v>
      </c>
    </row>
    <row r="122" spans="1:22" x14ac:dyDescent="0.25">
      <c r="A122" t="e">
        <f>#REF!</f>
        <v>#REF!</v>
      </c>
      <c r="B122" t="e">
        <f>#REF!</f>
        <v>#REF!</v>
      </c>
      <c r="C122" t="e">
        <f>#REF!</f>
        <v>#REF!</v>
      </c>
      <c r="D122" t="e">
        <f>#REF!</f>
        <v>#REF!</v>
      </c>
      <c r="E122" t="e">
        <f>#REF!</f>
        <v>#REF!</v>
      </c>
      <c r="F122" t="e">
        <f>#REF!</f>
        <v>#REF!</v>
      </c>
      <c r="G122" t="e">
        <f>#REF!</f>
        <v>#REF!</v>
      </c>
      <c r="H122" t="e">
        <f>#REF!</f>
        <v>#REF!</v>
      </c>
      <c r="I122" s="16" t="e">
        <f t="shared" si="19"/>
        <v>#REF!</v>
      </c>
      <c r="J122" s="16" t="e">
        <f>VLOOKUP(I122,[0]!jugadores,13,0)</f>
        <v>#REF!</v>
      </c>
      <c r="K122" s="16"/>
      <c r="L122" s="16"/>
      <c r="M122" s="16" t="e">
        <f t="shared" si="20"/>
        <v>#REF!</v>
      </c>
      <c r="N122" s="16" t="e">
        <f>VLOOKUP(I122,[0]!jugadores,9,0)</f>
        <v>#REF!</v>
      </c>
      <c r="O122" s="16"/>
      <c r="P122" s="16" t="e">
        <f>VLOOKUP(I122,[0]!jugadores,2,0)</f>
        <v>#REF!</v>
      </c>
      <c r="Q122" s="16"/>
      <c r="R122" s="16" t="e">
        <f>VLOOKUP(I122,[0]!jugadores,8,0)</f>
        <v>#REF!</v>
      </c>
      <c r="T122" s="16" t="e">
        <f>VLOOKUP(I122,[0]!jugadores,14,0)</f>
        <v>#REF!</v>
      </c>
      <c r="U122" s="16" t="e">
        <f>VLOOKUP(I122,[0]!jugadores,12,0)</f>
        <v>#REF!</v>
      </c>
      <c r="V122" s="16" t="e">
        <f>VLOOKUP(I122,[0]!jugadores,11,0)</f>
        <v>#REF!</v>
      </c>
    </row>
    <row r="123" spans="1:22" x14ac:dyDescent="0.25">
      <c r="A123" t="e">
        <f>#REF!</f>
        <v>#REF!</v>
      </c>
      <c r="B123" t="e">
        <f>#REF!</f>
        <v>#REF!</v>
      </c>
      <c r="C123" t="e">
        <f>#REF!</f>
        <v>#REF!</v>
      </c>
      <c r="D123" t="e">
        <f>#REF!</f>
        <v>#REF!</v>
      </c>
      <c r="E123" t="e">
        <f>#REF!</f>
        <v>#REF!</v>
      </c>
      <c r="F123" t="e">
        <f>#REF!</f>
        <v>#REF!</v>
      </c>
      <c r="G123" t="e">
        <f>#REF!</f>
        <v>#REF!</v>
      </c>
      <c r="H123" t="e">
        <f>#REF!</f>
        <v>#REF!</v>
      </c>
      <c r="I123" s="16" t="e">
        <f t="shared" si="19"/>
        <v>#REF!</v>
      </c>
      <c r="J123" s="16" t="e">
        <f>VLOOKUP(I123,[0]!jugadores,13,0)</f>
        <v>#REF!</v>
      </c>
      <c r="K123" s="16"/>
      <c r="L123" s="16"/>
      <c r="M123" s="16" t="e">
        <f t="shared" si="20"/>
        <v>#REF!</v>
      </c>
      <c r="N123" s="16" t="e">
        <f>VLOOKUP(I123,[0]!jugadores,9,0)</f>
        <v>#REF!</v>
      </c>
      <c r="O123" s="16"/>
      <c r="P123" s="16" t="e">
        <f>VLOOKUP(I123,[0]!jugadores,2,0)</f>
        <v>#REF!</v>
      </c>
      <c r="Q123" s="16"/>
      <c r="R123" s="16" t="e">
        <f>VLOOKUP(I123,[0]!jugadores,8,0)</f>
        <v>#REF!</v>
      </c>
      <c r="T123" s="16" t="e">
        <f>VLOOKUP(I123,[0]!jugadores,14,0)</f>
        <v>#REF!</v>
      </c>
      <c r="U123" s="16" t="e">
        <f>VLOOKUP(I123,[0]!jugadores,12,0)</f>
        <v>#REF!</v>
      </c>
      <c r="V123" s="16" t="e">
        <f>VLOOKUP(I123,[0]!jugadores,11,0)</f>
        <v>#REF!</v>
      </c>
    </row>
    <row r="124" spans="1:22" x14ac:dyDescent="0.25">
      <c r="A124" t="e">
        <f>#REF!</f>
        <v>#REF!</v>
      </c>
      <c r="B124" t="e">
        <f>#REF!</f>
        <v>#REF!</v>
      </c>
      <c r="C124" t="e">
        <f>#REF!</f>
        <v>#REF!</v>
      </c>
      <c r="D124" t="e">
        <f>#REF!</f>
        <v>#REF!</v>
      </c>
      <c r="E124" t="e">
        <f>#REF!</f>
        <v>#REF!</v>
      </c>
      <c r="F124" t="e">
        <f>#REF!</f>
        <v>#REF!</v>
      </c>
      <c r="G124" t="e">
        <f>#REF!</f>
        <v>#REF!</v>
      </c>
      <c r="H124" t="e">
        <f>#REF!</f>
        <v>#REF!</v>
      </c>
      <c r="I124" s="16" t="e">
        <f t="shared" si="19"/>
        <v>#REF!</v>
      </c>
      <c r="J124" s="16" t="e">
        <f>VLOOKUP(I124,[0]!jugadores,13,0)</f>
        <v>#REF!</v>
      </c>
      <c r="K124" s="16"/>
      <c r="L124" s="16"/>
      <c r="M124" s="16" t="e">
        <f t="shared" si="20"/>
        <v>#REF!</v>
      </c>
      <c r="N124" s="16" t="e">
        <f>VLOOKUP(I124,[0]!jugadores,9,0)</f>
        <v>#REF!</v>
      </c>
      <c r="O124" s="16"/>
      <c r="P124" s="16" t="e">
        <f>VLOOKUP(I124,[0]!jugadores,2,0)</f>
        <v>#REF!</v>
      </c>
      <c r="Q124" s="16"/>
      <c r="R124" s="16" t="e">
        <f>VLOOKUP(I124,[0]!jugadores,8,0)</f>
        <v>#REF!</v>
      </c>
      <c r="T124" s="16" t="e">
        <f>VLOOKUP(I124,[0]!jugadores,14,0)</f>
        <v>#REF!</v>
      </c>
      <c r="U124" s="16" t="e">
        <f>VLOOKUP(I124,[0]!jugadores,12,0)</f>
        <v>#REF!</v>
      </c>
      <c r="V124" s="16" t="e">
        <f>VLOOKUP(I124,[0]!jugadores,11,0)</f>
        <v>#REF!</v>
      </c>
    </row>
    <row r="125" spans="1:22" x14ac:dyDescent="0.25">
      <c r="A125" t="e">
        <f>#REF!</f>
        <v>#REF!</v>
      </c>
      <c r="B125" t="e">
        <f>#REF!</f>
        <v>#REF!</v>
      </c>
      <c r="C125" t="e">
        <f>#REF!</f>
        <v>#REF!</v>
      </c>
      <c r="D125" t="e">
        <f>#REF!</f>
        <v>#REF!</v>
      </c>
      <c r="E125" t="e">
        <f>#REF!</f>
        <v>#REF!</v>
      </c>
      <c r="F125" t="e">
        <f>#REF!</f>
        <v>#REF!</v>
      </c>
      <c r="G125" t="e">
        <f>#REF!</f>
        <v>#REF!</v>
      </c>
      <c r="H125" t="e">
        <f>#REF!</f>
        <v>#REF!</v>
      </c>
      <c r="I125" s="16" t="e">
        <f t="shared" si="19"/>
        <v>#REF!</v>
      </c>
      <c r="J125" s="16" t="e">
        <f>VLOOKUP(I125,[0]!jugadores,13,0)</f>
        <v>#REF!</v>
      </c>
      <c r="K125" s="16"/>
      <c r="L125" s="16"/>
      <c r="M125" s="16" t="e">
        <f t="shared" si="20"/>
        <v>#REF!</v>
      </c>
      <c r="N125" s="16" t="e">
        <f>VLOOKUP(I125,[0]!jugadores,9,0)</f>
        <v>#REF!</v>
      </c>
      <c r="O125" s="16"/>
      <c r="P125" s="16" t="e">
        <f>VLOOKUP(I125,[0]!jugadores,2,0)</f>
        <v>#REF!</v>
      </c>
      <c r="Q125" s="16"/>
      <c r="R125" s="16" t="e">
        <f>VLOOKUP(I125,[0]!jugadores,8,0)</f>
        <v>#REF!</v>
      </c>
      <c r="T125" s="16" t="e">
        <f>VLOOKUP(I125,[0]!jugadores,14,0)</f>
        <v>#REF!</v>
      </c>
      <c r="U125" s="16" t="e">
        <f>VLOOKUP(I125,[0]!jugadores,12,0)</f>
        <v>#REF!</v>
      </c>
      <c r="V125" s="16" t="e">
        <f>VLOOKUP(I125,[0]!jugadores,11,0)</f>
        <v>#REF!</v>
      </c>
    </row>
    <row r="126" spans="1:22" x14ac:dyDescent="0.25">
      <c r="A126" t="e">
        <f>#REF!</f>
        <v>#REF!</v>
      </c>
      <c r="B126" t="e">
        <f>#REF!</f>
        <v>#REF!</v>
      </c>
      <c r="C126" t="e">
        <f>#REF!</f>
        <v>#REF!</v>
      </c>
      <c r="D126" t="e">
        <f>#REF!</f>
        <v>#REF!</v>
      </c>
      <c r="E126" t="e">
        <f>#REF!</f>
        <v>#REF!</v>
      </c>
      <c r="F126" t="e">
        <f>#REF!</f>
        <v>#REF!</v>
      </c>
      <c r="G126" t="e">
        <f>#REF!</f>
        <v>#REF!</v>
      </c>
      <c r="H126" t="e">
        <f>#REF!</f>
        <v>#REF!</v>
      </c>
      <c r="I126" s="16" t="e">
        <f t="shared" si="19"/>
        <v>#REF!</v>
      </c>
      <c r="J126" s="16" t="e">
        <f>VLOOKUP(I126,[0]!jugadores,13,0)</f>
        <v>#REF!</v>
      </c>
      <c r="K126" s="16"/>
      <c r="L126" s="16"/>
      <c r="M126" s="16" t="e">
        <f t="shared" si="20"/>
        <v>#REF!</v>
      </c>
      <c r="N126" s="16" t="e">
        <f>VLOOKUP(I126,[0]!jugadores,9,0)</f>
        <v>#REF!</v>
      </c>
      <c r="O126" s="16"/>
      <c r="P126" s="16" t="e">
        <f>VLOOKUP(I126,[0]!jugadores,2,0)</f>
        <v>#REF!</v>
      </c>
      <c r="Q126" s="16"/>
      <c r="R126" s="16" t="e">
        <f>VLOOKUP(I126,[0]!jugadores,8,0)</f>
        <v>#REF!</v>
      </c>
      <c r="T126" s="16" t="e">
        <f>VLOOKUP(I126,[0]!jugadores,14,0)</f>
        <v>#REF!</v>
      </c>
      <c r="U126" s="16" t="e">
        <f>VLOOKUP(I126,[0]!jugadores,12,0)</f>
        <v>#REF!</v>
      </c>
      <c r="V126" s="16" t="e">
        <f>VLOOKUP(I126,[0]!jugadores,11,0)</f>
        <v>#REF!</v>
      </c>
    </row>
    <row r="127" spans="1:22" x14ac:dyDescent="0.25">
      <c r="A127" t="e">
        <f>#REF!</f>
        <v>#REF!</v>
      </c>
      <c r="B127" t="e">
        <f>#REF!</f>
        <v>#REF!</v>
      </c>
      <c r="C127" t="e">
        <f>#REF!</f>
        <v>#REF!</v>
      </c>
      <c r="D127" t="e">
        <f>#REF!</f>
        <v>#REF!</v>
      </c>
      <c r="E127" t="e">
        <f>#REF!</f>
        <v>#REF!</v>
      </c>
      <c r="F127" t="e">
        <f>#REF!</f>
        <v>#REF!</v>
      </c>
      <c r="G127" t="e">
        <f>#REF!</f>
        <v>#REF!</v>
      </c>
      <c r="H127" t="e">
        <f>#REF!</f>
        <v>#REF!</v>
      </c>
      <c r="I127" s="16" t="e">
        <f t="shared" si="19"/>
        <v>#REF!</v>
      </c>
      <c r="J127" s="16" t="e">
        <f>VLOOKUP(I127,[0]!jugadores,13,0)</f>
        <v>#REF!</v>
      </c>
      <c r="K127" s="16"/>
      <c r="L127" s="16"/>
      <c r="M127" s="16" t="e">
        <f t="shared" si="20"/>
        <v>#REF!</v>
      </c>
      <c r="N127" s="16" t="e">
        <f>VLOOKUP(I127,[0]!jugadores,9,0)</f>
        <v>#REF!</v>
      </c>
      <c r="O127" s="16"/>
      <c r="P127" s="16" t="e">
        <f>VLOOKUP(I127,[0]!jugadores,2,0)</f>
        <v>#REF!</v>
      </c>
      <c r="Q127" s="16"/>
      <c r="R127" s="16" t="e">
        <f>VLOOKUP(I127,[0]!jugadores,8,0)</f>
        <v>#REF!</v>
      </c>
      <c r="T127" s="16" t="e">
        <f>VLOOKUP(I127,[0]!jugadores,14,0)</f>
        <v>#REF!</v>
      </c>
      <c r="U127" s="16" t="e">
        <f>VLOOKUP(I127,[0]!jugadores,12,0)</f>
        <v>#REF!</v>
      </c>
      <c r="V127" s="16" t="e">
        <f>VLOOKUP(I127,[0]!jugadores,11,0)</f>
        <v>#REF!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01"/>
  <sheetViews>
    <sheetView workbookViewId="0">
      <selection activeCell="A3" sqref="A3"/>
    </sheetView>
  </sheetViews>
  <sheetFormatPr baseColWidth="10" defaultColWidth="11.5546875" defaultRowHeight="13.2" x14ac:dyDescent="0.25"/>
  <cols>
    <col min="1" max="2" width="6" bestFit="1" customWidth="1"/>
    <col min="3" max="3" width="8.5546875" bestFit="1" customWidth="1"/>
    <col min="4" max="4" width="18.109375" bestFit="1" customWidth="1"/>
    <col min="5" max="5" width="6.5546875" bestFit="1" customWidth="1"/>
    <col min="6" max="6" width="4" bestFit="1" customWidth="1"/>
    <col min="7" max="8" width="2" bestFit="1" customWidth="1"/>
    <col min="9" max="9" width="6" bestFit="1" customWidth="1"/>
    <col min="10" max="10" width="20.33203125" bestFit="1" customWidth="1"/>
    <col min="11" max="12" width="4" customWidth="1"/>
    <col min="13" max="13" width="7.109375" bestFit="1" customWidth="1"/>
    <col min="14" max="14" width="18.5546875" bestFit="1" customWidth="1"/>
    <col min="15" max="15" width="5.109375" bestFit="1" customWidth="1"/>
    <col min="16" max="16" width="6" bestFit="1" customWidth="1"/>
    <col min="17" max="17" width="5.109375" bestFit="1" customWidth="1"/>
    <col min="18" max="18" width="11.109375" bestFit="1" customWidth="1"/>
    <col min="19" max="19" width="3.33203125" bestFit="1" customWidth="1"/>
    <col min="20" max="20" width="7.109375" bestFit="1" customWidth="1"/>
    <col min="21" max="21" width="5.88671875" bestFit="1" customWidth="1"/>
    <col min="22" max="22" width="11.109375" bestFit="1" customWidth="1"/>
    <col min="23" max="23" width="10.6640625" bestFit="1" customWidth="1"/>
  </cols>
  <sheetData>
    <row r="2" spans="1:23" ht="14.4" x14ac:dyDescent="0.3">
      <c r="I2" s="15" t="s">
        <v>327</v>
      </c>
      <c r="J2" t="s">
        <v>323</v>
      </c>
      <c r="M2" t="s">
        <v>324</v>
      </c>
      <c r="N2" t="s">
        <v>93</v>
      </c>
      <c r="P2" t="s">
        <v>123</v>
      </c>
      <c r="R2" s="15" t="s">
        <v>122</v>
      </c>
      <c r="S2" s="17" t="s">
        <v>325</v>
      </c>
      <c r="T2" t="s">
        <v>324</v>
      </c>
      <c r="U2" t="s">
        <v>326</v>
      </c>
      <c r="V2" s="15" t="s">
        <v>322</v>
      </c>
      <c r="W2" s="15" t="s">
        <v>328</v>
      </c>
    </row>
    <row r="3" spans="1:23" x14ac:dyDescent="0.25">
      <c r="A3" t="e">
        <f>#REF!</f>
        <v>#REF!</v>
      </c>
      <c r="B3" t="e">
        <f>#REF!</f>
        <v>#REF!</v>
      </c>
      <c r="C3" t="e">
        <f>#REF!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s="16" t="e">
        <f t="shared" ref="I3:I4" si="0">A3</f>
        <v>#REF!</v>
      </c>
      <c r="J3" s="16" t="e">
        <f>VLOOKUP(I3,[0]!jugadores,13,0)</f>
        <v>#REF!</v>
      </c>
      <c r="M3" s="16" t="e">
        <f t="shared" ref="M3:M4" si="1">E3</f>
        <v>#REF!</v>
      </c>
      <c r="N3" s="16" t="e">
        <f>VLOOKUP(I3,[0]!jugadores,9,0)</f>
        <v>#REF!</v>
      </c>
      <c r="P3" s="16" t="e">
        <f>VLOOKUP(I3,[0]!jugadores,2,0)</f>
        <v>#REF!</v>
      </c>
      <c r="R3" s="16" t="e">
        <f>VLOOKUP(I3,[0]!jugadores,8,0)</f>
        <v>#REF!</v>
      </c>
      <c r="T3" s="16" t="e">
        <f>VLOOKUP(I3,[0]!jugadores,14,0)</f>
        <v>#REF!</v>
      </c>
      <c r="U3" s="16" t="e">
        <f>VLOOKUP(I3,[0]!jugadores,12,0)</f>
        <v>#REF!</v>
      </c>
      <c r="V3" s="16" t="e">
        <f>VLOOKUP(I3,[0]!jugadores,11,0)</f>
        <v>#REF!</v>
      </c>
      <c r="W3">
        <v>1</v>
      </c>
    </row>
    <row r="4" spans="1:23" x14ac:dyDescent="0.25">
      <c r="A4" t="e">
        <f>#REF!</f>
        <v>#REF!</v>
      </c>
      <c r="B4" t="e">
        <f>#REF!</f>
        <v>#REF!</v>
      </c>
      <c r="C4" t="e">
        <f>#REF!</f>
        <v>#REF!</v>
      </c>
      <c r="D4" t="e">
        <f>#REF!</f>
        <v>#REF!</v>
      </c>
      <c r="E4" t="e">
        <f>#REF!</f>
        <v>#REF!</v>
      </c>
      <c r="F4" t="e">
        <f>#REF!</f>
        <v>#REF!</v>
      </c>
      <c r="G4" t="e">
        <f>#REF!</f>
        <v>#REF!</v>
      </c>
      <c r="H4" t="e">
        <f>#REF!</f>
        <v>#REF!</v>
      </c>
      <c r="I4" s="16" t="e">
        <f t="shared" si="0"/>
        <v>#REF!</v>
      </c>
      <c r="J4" s="16" t="e">
        <f>VLOOKUP(I4,[0]!jugadores,13,0)</f>
        <v>#REF!</v>
      </c>
      <c r="M4" s="16" t="e">
        <f t="shared" si="1"/>
        <v>#REF!</v>
      </c>
      <c r="N4" s="16" t="e">
        <f>VLOOKUP(I4,[0]!jugadores,9,0)</f>
        <v>#REF!</v>
      </c>
      <c r="P4" s="16" t="e">
        <f>VLOOKUP(I4,[0]!jugadores,2,0)</f>
        <v>#REF!</v>
      </c>
      <c r="R4" s="16" t="e">
        <f>VLOOKUP(I4,[0]!jugadores,8,0)</f>
        <v>#REF!</v>
      </c>
      <c r="T4" s="16" t="e">
        <f>VLOOKUP(I4,[0]!jugadores,14,0)</f>
        <v>#REF!</v>
      </c>
      <c r="U4" s="16" t="e">
        <f>VLOOKUP(I4,[0]!jugadores,12,0)</f>
        <v>#REF!</v>
      </c>
      <c r="V4" s="16" t="e">
        <f>VLOOKUP(I4,[0]!jugadores,11,0)</f>
        <v>#REF!</v>
      </c>
      <c r="W4">
        <v>1</v>
      </c>
    </row>
    <row r="5" spans="1:23" x14ac:dyDescent="0.25">
      <c r="A5" t="e">
        <f>#REF!</f>
        <v>#REF!</v>
      </c>
      <c r="B5" t="e">
        <f>#REF!</f>
        <v>#REF!</v>
      </c>
      <c r="C5" t="e">
        <f>#REF!</f>
        <v>#REF!</v>
      </c>
      <c r="D5" t="e">
        <f>#REF!</f>
        <v>#REF!</v>
      </c>
      <c r="E5" t="e">
        <f>#REF!</f>
        <v>#REF!</v>
      </c>
      <c r="F5" t="e">
        <f>#REF!</f>
        <v>#REF!</v>
      </c>
      <c r="G5" t="e">
        <f>#REF!</f>
        <v>#REF!</v>
      </c>
      <c r="H5" t="e">
        <f>#REF!</f>
        <v>#REF!</v>
      </c>
      <c r="I5" s="16" t="e">
        <f t="shared" ref="I5:I12" si="2">A5</f>
        <v>#REF!</v>
      </c>
      <c r="J5" s="16" t="e">
        <f>VLOOKUP(I5,[0]!jugadores,13,0)</f>
        <v>#REF!</v>
      </c>
      <c r="M5" s="16" t="e">
        <f t="shared" ref="M5:M12" si="3">E5</f>
        <v>#REF!</v>
      </c>
      <c r="N5" s="16" t="e">
        <f>VLOOKUP(I5,[0]!jugadores,9,0)</f>
        <v>#REF!</v>
      </c>
      <c r="P5" s="16" t="e">
        <f>VLOOKUP(I5,[0]!jugadores,2,0)</f>
        <v>#REF!</v>
      </c>
      <c r="R5" s="16" t="e">
        <f>VLOOKUP(I5,[0]!jugadores,8,0)</f>
        <v>#REF!</v>
      </c>
      <c r="T5" s="16" t="e">
        <f>VLOOKUP(I5,[0]!jugadores,14,0)</f>
        <v>#REF!</v>
      </c>
      <c r="U5" s="16" t="e">
        <f>VLOOKUP(I5,[0]!jugadores,12,0)</f>
        <v>#REF!</v>
      </c>
      <c r="V5" s="16" t="e">
        <f>VLOOKUP(I5,[0]!jugadores,11,0)</f>
        <v>#REF!</v>
      </c>
      <c r="W5">
        <v>2</v>
      </c>
    </row>
    <row r="6" spans="1:23" x14ac:dyDescent="0.25">
      <c r="A6" t="e">
        <f>#REF!</f>
        <v>#REF!</v>
      </c>
      <c r="B6" t="e">
        <f>#REF!</f>
        <v>#REF!</v>
      </c>
      <c r="C6" t="e">
        <f>#REF!</f>
        <v>#REF!</v>
      </c>
      <c r="D6" t="e">
        <f>#REF!</f>
        <v>#REF!</v>
      </c>
      <c r="E6" t="e">
        <f>#REF!</f>
        <v>#REF!</v>
      </c>
      <c r="F6" t="e">
        <f>#REF!</f>
        <v>#REF!</v>
      </c>
      <c r="G6" t="e">
        <f>#REF!</f>
        <v>#REF!</v>
      </c>
      <c r="H6" t="e">
        <f>#REF!</f>
        <v>#REF!</v>
      </c>
      <c r="I6" s="16" t="e">
        <f t="shared" si="2"/>
        <v>#REF!</v>
      </c>
      <c r="J6" s="16" t="e">
        <f>VLOOKUP(I6,[0]!jugadores,13,0)</f>
        <v>#REF!</v>
      </c>
      <c r="M6" s="16" t="e">
        <f t="shared" si="3"/>
        <v>#REF!</v>
      </c>
      <c r="N6" s="16" t="e">
        <f>VLOOKUP(I6,[0]!jugadores,9,0)</f>
        <v>#REF!</v>
      </c>
      <c r="P6" s="16" t="e">
        <f>VLOOKUP(I6,[0]!jugadores,2,0)</f>
        <v>#REF!</v>
      </c>
      <c r="R6" s="16" t="e">
        <f>VLOOKUP(I6,[0]!jugadores,8,0)</f>
        <v>#REF!</v>
      </c>
      <c r="T6" s="16" t="e">
        <f>VLOOKUP(I6,[0]!jugadores,14,0)</f>
        <v>#REF!</v>
      </c>
      <c r="U6" s="16" t="e">
        <f>VLOOKUP(I6,[0]!jugadores,12,0)</f>
        <v>#REF!</v>
      </c>
      <c r="V6" s="16" t="e">
        <f>VLOOKUP(I6,[0]!jugadores,11,0)</f>
        <v>#REF!</v>
      </c>
      <c r="W6">
        <v>2</v>
      </c>
    </row>
    <row r="7" spans="1:23" x14ac:dyDescent="0.25">
      <c r="A7" t="e">
        <f>#REF!</f>
        <v>#REF!</v>
      </c>
      <c r="B7" t="e">
        <f>#REF!</f>
        <v>#REF!</v>
      </c>
      <c r="C7" t="e">
        <f>#REF!</f>
        <v>#REF!</v>
      </c>
      <c r="D7" t="e">
        <f>#REF!</f>
        <v>#REF!</v>
      </c>
      <c r="E7" t="e">
        <f>#REF!</f>
        <v>#REF!</v>
      </c>
      <c r="F7" t="e">
        <f>#REF!</f>
        <v>#REF!</v>
      </c>
      <c r="G7" t="e">
        <f>#REF!</f>
        <v>#REF!</v>
      </c>
      <c r="H7" t="e">
        <f>#REF!</f>
        <v>#REF!</v>
      </c>
      <c r="I7" s="16" t="e">
        <f t="shared" si="2"/>
        <v>#REF!</v>
      </c>
      <c r="J7" s="16" t="e">
        <f>VLOOKUP(I7,[0]!jugadores,13,0)</f>
        <v>#REF!</v>
      </c>
      <c r="M7" s="16" t="e">
        <f t="shared" si="3"/>
        <v>#REF!</v>
      </c>
      <c r="N7" s="16" t="e">
        <f>VLOOKUP(I7,[0]!jugadores,9,0)</f>
        <v>#REF!</v>
      </c>
      <c r="P7" s="16" t="e">
        <f>VLOOKUP(I7,[0]!jugadores,2,0)</f>
        <v>#REF!</v>
      </c>
      <c r="R7" s="16" t="e">
        <f>VLOOKUP(I7,[0]!jugadores,8,0)</f>
        <v>#REF!</v>
      </c>
      <c r="T7" s="16" t="e">
        <f>VLOOKUP(I7,[0]!jugadores,14,0)</f>
        <v>#REF!</v>
      </c>
      <c r="U7" s="16" t="e">
        <f>VLOOKUP(I7,[0]!jugadores,12,0)</f>
        <v>#REF!</v>
      </c>
      <c r="V7" s="16" t="e">
        <f>VLOOKUP(I7,[0]!jugadores,11,0)</f>
        <v>#REF!</v>
      </c>
      <c r="W7">
        <v>3</v>
      </c>
    </row>
    <row r="8" spans="1:23" x14ac:dyDescent="0.25">
      <c r="A8" t="e">
        <f>#REF!</f>
        <v>#REF!</v>
      </c>
      <c r="B8" t="e">
        <f>#REF!</f>
        <v>#REF!</v>
      </c>
      <c r="C8" t="e">
        <f>#REF!</f>
        <v>#REF!</v>
      </c>
      <c r="D8" t="e">
        <f>#REF!</f>
        <v>#REF!</v>
      </c>
      <c r="E8" t="e">
        <f>#REF!</f>
        <v>#REF!</v>
      </c>
      <c r="F8" t="e">
        <f>#REF!</f>
        <v>#REF!</v>
      </c>
      <c r="G8" t="e">
        <f>#REF!</f>
        <v>#REF!</v>
      </c>
      <c r="H8" t="e">
        <f>#REF!</f>
        <v>#REF!</v>
      </c>
      <c r="I8" s="16" t="e">
        <f t="shared" si="2"/>
        <v>#REF!</v>
      </c>
      <c r="J8" s="16" t="e">
        <f>VLOOKUP(I8,[0]!jugadores,13,0)</f>
        <v>#REF!</v>
      </c>
      <c r="M8" s="16" t="e">
        <f t="shared" si="3"/>
        <v>#REF!</v>
      </c>
      <c r="N8" s="16" t="e">
        <f>VLOOKUP(I8,[0]!jugadores,9,0)</f>
        <v>#REF!</v>
      </c>
      <c r="P8" s="16" t="e">
        <f>VLOOKUP(I8,[0]!jugadores,2,0)</f>
        <v>#REF!</v>
      </c>
      <c r="R8" s="16" t="e">
        <f>VLOOKUP(I8,[0]!jugadores,8,0)</f>
        <v>#REF!</v>
      </c>
      <c r="T8" s="16" t="e">
        <f>VLOOKUP(I8,[0]!jugadores,14,0)</f>
        <v>#REF!</v>
      </c>
      <c r="U8" s="16" t="e">
        <f>VLOOKUP(I8,[0]!jugadores,12,0)</f>
        <v>#REF!</v>
      </c>
      <c r="V8" s="16" t="e">
        <f>VLOOKUP(I8,[0]!jugadores,11,0)</f>
        <v>#REF!</v>
      </c>
      <c r="W8">
        <v>3</v>
      </c>
    </row>
    <row r="9" spans="1:23" x14ac:dyDescent="0.25">
      <c r="A9" t="e">
        <f>#REF!</f>
        <v>#REF!</v>
      </c>
      <c r="B9" t="e">
        <f>#REF!</f>
        <v>#REF!</v>
      </c>
      <c r="C9" t="e">
        <f>#REF!</f>
        <v>#REF!</v>
      </c>
      <c r="D9" t="e">
        <f>#REF!</f>
        <v>#REF!</v>
      </c>
      <c r="E9" t="e">
        <f>#REF!</f>
        <v>#REF!</v>
      </c>
      <c r="F9" t="e">
        <f>#REF!</f>
        <v>#REF!</v>
      </c>
      <c r="G9" t="e">
        <f>#REF!</f>
        <v>#REF!</v>
      </c>
      <c r="H9" t="e">
        <f>#REF!</f>
        <v>#REF!</v>
      </c>
      <c r="I9" s="16" t="e">
        <f t="shared" si="2"/>
        <v>#REF!</v>
      </c>
      <c r="J9" s="16" t="e">
        <f>VLOOKUP(I9,[0]!jugadores,13,0)</f>
        <v>#REF!</v>
      </c>
      <c r="M9" s="16" t="e">
        <f t="shared" si="3"/>
        <v>#REF!</v>
      </c>
      <c r="N9" s="16" t="e">
        <f>VLOOKUP(I9,[0]!jugadores,9,0)</f>
        <v>#REF!</v>
      </c>
      <c r="P9" s="16" t="e">
        <f>VLOOKUP(I9,[0]!jugadores,2,0)</f>
        <v>#REF!</v>
      </c>
      <c r="R9" s="16" t="e">
        <f>VLOOKUP(I9,[0]!jugadores,8,0)</f>
        <v>#REF!</v>
      </c>
      <c r="T9" s="16" t="e">
        <f>VLOOKUP(I9,[0]!jugadores,14,0)</f>
        <v>#REF!</v>
      </c>
      <c r="U9" s="16" t="e">
        <f>VLOOKUP(I9,[0]!jugadores,12,0)</f>
        <v>#REF!</v>
      </c>
      <c r="V9" s="16" t="e">
        <f>VLOOKUP(I9,[0]!jugadores,11,0)</f>
        <v>#REF!</v>
      </c>
      <c r="W9">
        <v>4</v>
      </c>
    </row>
    <row r="10" spans="1:23" x14ac:dyDescent="0.25">
      <c r="A10" t="e">
        <f>#REF!</f>
        <v>#REF!</v>
      </c>
      <c r="B10" t="e">
        <f>#REF!</f>
        <v>#REF!</v>
      </c>
      <c r="C10" t="e">
        <f>#REF!</f>
        <v>#REF!</v>
      </c>
      <c r="D10" t="e">
        <f>#REF!</f>
        <v>#REF!</v>
      </c>
      <c r="E10" t="e">
        <f>#REF!</f>
        <v>#REF!</v>
      </c>
      <c r="F10" t="e">
        <f>#REF!</f>
        <v>#REF!</v>
      </c>
      <c r="G10" t="e">
        <f>#REF!</f>
        <v>#REF!</v>
      </c>
      <c r="H10" t="e">
        <f>#REF!</f>
        <v>#REF!</v>
      </c>
      <c r="I10" s="16" t="e">
        <f t="shared" si="2"/>
        <v>#REF!</v>
      </c>
      <c r="J10" s="16" t="e">
        <f>VLOOKUP(I10,[0]!jugadores,13,0)</f>
        <v>#REF!</v>
      </c>
      <c r="M10" s="16" t="e">
        <f t="shared" si="3"/>
        <v>#REF!</v>
      </c>
      <c r="N10" s="16" t="e">
        <f>VLOOKUP(I10,[0]!jugadores,9,0)</f>
        <v>#REF!</v>
      </c>
      <c r="P10" s="16" t="e">
        <f>VLOOKUP(I10,[0]!jugadores,2,0)</f>
        <v>#REF!</v>
      </c>
      <c r="R10" s="16" t="e">
        <f>VLOOKUP(I10,[0]!jugadores,8,0)</f>
        <v>#REF!</v>
      </c>
      <c r="T10" s="16" t="e">
        <f>VLOOKUP(I10,[0]!jugadores,14,0)</f>
        <v>#REF!</v>
      </c>
      <c r="U10" s="16" t="e">
        <f>VLOOKUP(I10,[0]!jugadores,12,0)</f>
        <v>#REF!</v>
      </c>
      <c r="V10" s="16" t="e">
        <f>VLOOKUP(I10,[0]!jugadores,11,0)</f>
        <v>#REF!</v>
      </c>
      <c r="W10">
        <v>4</v>
      </c>
    </row>
    <row r="11" spans="1:23" x14ac:dyDescent="0.25">
      <c r="A11" t="e">
        <f>#REF!</f>
        <v>#REF!</v>
      </c>
      <c r="B11" t="e">
        <f>#REF!</f>
        <v>#REF!</v>
      </c>
      <c r="C11" t="e">
        <f>#REF!</f>
        <v>#REF!</v>
      </c>
      <c r="D11" t="e">
        <f>#REF!</f>
        <v>#REF!</v>
      </c>
      <c r="E11" t="e">
        <f>#REF!</f>
        <v>#REF!</v>
      </c>
      <c r="F11" t="e">
        <f>#REF!</f>
        <v>#REF!</v>
      </c>
      <c r="G11" t="e">
        <f>#REF!</f>
        <v>#REF!</v>
      </c>
      <c r="H11" t="e">
        <f>#REF!</f>
        <v>#REF!</v>
      </c>
      <c r="I11" s="16" t="e">
        <f t="shared" si="2"/>
        <v>#REF!</v>
      </c>
      <c r="J11" s="16" t="e">
        <f>VLOOKUP(I11,[0]!jugadores,13,0)</f>
        <v>#REF!</v>
      </c>
      <c r="M11" s="16" t="e">
        <f t="shared" si="3"/>
        <v>#REF!</v>
      </c>
      <c r="N11" s="16" t="e">
        <f>VLOOKUP(I11,[0]!jugadores,9,0)</f>
        <v>#REF!</v>
      </c>
      <c r="P11" s="16" t="e">
        <f>VLOOKUP(I11,[0]!jugadores,2,0)</f>
        <v>#REF!</v>
      </c>
      <c r="R11" s="16" t="e">
        <f>VLOOKUP(I11,[0]!jugadores,8,0)</f>
        <v>#REF!</v>
      </c>
      <c r="T11" s="16" t="e">
        <f>VLOOKUP(I11,[0]!jugadores,14,0)</f>
        <v>#REF!</v>
      </c>
      <c r="U11" s="16" t="e">
        <f>VLOOKUP(I11,[0]!jugadores,12,0)</f>
        <v>#REF!</v>
      </c>
      <c r="V11" s="16" t="e">
        <f>VLOOKUP(I11,[0]!jugadores,11,0)</f>
        <v>#REF!</v>
      </c>
      <c r="W11">
        <v>5</v>
      </c>
    </row>
    <row r="12" spans="1:23" x14ac:dyDescent="0.25">
      <c r="A12" t="e">
        <f>#REF!</f>
        <v>#REF!</v>
      </c>
      <c r="B12" t="e">
        <f>#REF!</f>
        <v>#REF!</v>
      </c>
      <c r="C12" t="e">
        <f>#REF!</f>
        <v>#REF!</v>
      </c>
      <c r="D12" t="e">
        <f>#REF!</f>
        <v>#REF!</v>
      </c>
      <c r="E12" t="e">
        <f>#REF!</f>
        <v>#REF!</v>
      </c>
      <c r="F12" t="e">
        <f>#REF!</f>
        <v>#REF!</v>
      </c>
      <c r="G12" t="e">
        <f>#REF!</f>
        <v>#REF!</v>
      </c>
      <c r="H12" t="e">
        <f>#REF!</f>
        <v>#REF!</v>
      </c>
      <c r="I12" s="16" t="e">
        <f t="shared" si="2"/>
        <v>#REF!</v>
      </c>
      <c r="J12" s="16" t="e">
        <f>VLOOKUP(I12,[0]!jugadores,13,0)</f>
        <v>#REF!</v>
      </c>
      <c r="M12" s="16" t="e">
        <f t="shared" si="3"/>
        <v>#REF!</v>
      </c>
      <c r="N12" s="16" t="e">
        <f>VLOOKUP(I12,[0]!jugadores,9,0)</f>
        <v>#REF!</v>
      </c>
      <c r="P12" s="16" t="e">
        <f>VLOOKUP(I12,[0]!jugadores,2,0)</f>
        <v>#REF!</v>
      </c>
      <c r="R12" s="16" t="e">
        <f>VLOOKUP(I12,[0]!jugadores,8,0)</f>
        <v>#REF!</v>
      </c>
      <c r="T12" s="16" t="e">
        <f>VLOOKUP(I12,[0]!jugadores,14,0)</f>
        <v>#REF!</v>
      </c>
      <c r="U12" s="16" t="e">
        <f>VLOOKUP(I12,[0]!jugadores,12,0)</f>
        <v>#REF!</v>
      </c>
      <c r="V12" s="16" t="e">
        <f>VLOOKUP(I12,[0]!jugadores,11,0)</f>
        <v>#REF!</v>
      </c>
      <c r="W12">
        <v>5</v>
      </c>
    </row>
    <row r="13" spans="1:23" x14ac:dyDescent="0.25">
      <c r="A13" t="e">
        <f>#REF!</f>
        <v>#REF!</v>
      </c>
      <c r="B13" t="e">
        <f>#REF!</f>
        <v>#REF!</v>
      </c>
      <c r="C13" t="e">
        <f>#REF!</f>
        <v>#REF!</v>
      </c>
      <c r="D13" t="e">
        <f>#REF!</f>
        <v>#REF!</v>
      </c>
      <c r="E13" t="e">
        <f>#REF!</f>
        <v>#REF!</v>
      </c>
      <c r="F13" t="e">
        <f>#REF!</f>
        <v>#REF!</v>
      </c>
      <c r="G13" t="e">
        <f>#REF!</f>
        <v>#REF!</v>
      </c>
      <c r="H13" t="e">
        <f>#REF!</f>
        <v>#REF!</v>
      </c>
      <c r="I13" s="16" t="e">
        <f t="shared" ref="I13:I25" si="4">A13</f>
        <v>#REF!</v>
      </c>
      <c r="J13" s="16" t="e">
        <f>VLOOKUP(I13,[0]!jugadores,13,0)</f>
        <v>#REF!</v>
      </c>
      <c r="M13" s="16" t="e">
        <f t="shared" ref="M13:M25" si="5">E13</f>
        <v>#REF!</v>
      </c>
      <c r="N13" s="16" t="e">
        <f>VLOOKUP(I13,[0]!jugadores,9,0)</f>
        <v>#REF!</v>
      </c>
      <c r="P13" s="16" t="e">
        <f>VLOOKUP(I13,[0]!jugadores,2,0)</f>
        <v>#REF!</v>
      </c>
      <c r="R13" s="16" t="e">
        <f>VLOOKUP(I13,[0]!jugadores,8,0)</f>
        <v>#REF!</v>
      </c>
      <c r="T13" s="16" t="e">
        <f>VLOOKUP(I13,[0]!jugadores,14,0)</f>
        <v>#REF!</v>
      </c>
      <c r="U13" s="16" t="e">
        <f>VLOOKUP(I13,[0]!jugadores,12,0)</f>
        <v>#REF!</v>
      </c>
      <c r="V13" s="16" t="e">
        <f>VLOOKUP(I13,[0]!jugadores,11,0)</f>
        <v>#REF!</v>
      </c>
      <c r="W13">
        <v>6</v>
      </c>
    </row>
    <row r="14" spans="1:23" x14ac:dyDescent="0.25">
      <c r="A14" t="e">
        <f>#REF!</f>
        <v>#REF!</v>
      </c>
      <c r="B14" t="e">
        <f>#REF!</f>
        <v>#REF!</v>
      </c>
      <c r="C14" t="e">
        <f>#REF!</f>
        <v>#REF!</v>
      </c>
      <c r="D14" t="e">
        <f>#REF!</f>
        <v>#REF!</v>
      </c>
      <c r="E14" t="e">
        <f>#REF!</f>
        <v>#REF!</v>
      </c>
      <c r="F14" t="e">
        <f>#REF!</f>
        <v>#REF!</v>
      </c>
      <c r="G14" t="e">
        <f>#REF!</f>
        <v>#REF!</v>
      </c>
      <c r="H14" t="e">
        <f>#REF!</f>
        <v>#REF!</v>
      </c>
      <c r="I14" s="16" t="e">
        <f t="shared" si="4"/>
        <v>#REF!</v>
      </c>
      <c r="J14" s="16" t="e">
        <f>VLOOKUP(I14,[0]!jugadores,13,0)</f>
        <v>#REF!</v>
      </c>
      <c r="M14" s="16" t="e">
        <f t="shared" si="5"/>
        <v>#REF!</v>
      </c>
      <c r="N14" s="16" t="e">
        <f>VLOOKUP(I14,[0]!jugadores,9,0)</f>
        <v>#REF!</v>
      </c>
      <c r="P14" s="16" t="e">
        <f>VLOOKUP(I14,[0]!jugadores,2,0)</f>
        <v>#REF!</v>
      </c>
      <c r="R14" s="16" t="e">
        <f>VLOOKUP(I14,[0]!jugadores,8,0)</f>
        <v>#REF!</v>
      </c>
      <c r="T14" s="16" t="e">
        <f>VLOOKUP(I14,[0]!jugadores,14,0)</f>
        <v>#REF!</v>
      </c>
      <c r="U14" s="16" t="e">
        <f>VLOOKUP(I14,[0]!jugadores,12,0)</f>
        <v>#REF!</v>
      </c>
      <c r="V14" s="16" t="e">
        <f>VLOOKUP(I14,[0]!jugadores,11,0)</f>
        <v>#REF!</v>
      </c>
      <c r="W14">
        <v>6</v>
      </c>
    </row>
    <row r="15" spans="1:23" x14ac:dyDescent="0.25">
      <c r="A15" t="e">
        <f>#REF!</f>
        <v>#REF!</v>
      </c>
      <c r="B15" t="e">
        <f>#REF!</f>
        <v>#REF!</v>
      </c>
      <c r="C15" t="e">
        <f>#REF!</f>
        <v>#REF!</v>
      </c>
      <c r="D15" t="e">
        <f>#REF!</f>
        <v>#REF!</v>
      </c>
      <c r="E15" t="e">
        <f>#REF!</f>
        <v>#REF!</v>
      </c>
      <c r="F15" t="e">
        <f>#REF!</f>
        <v>#REF!</v>
      </c>
      <c r="G15" t="e">
        <f>#REF!</f>
        <v>#REF!</v>
      </c>
      <c r="H15" t="e">
        <f>#REF!</f>
        <v>#REF!</v>
      </c>
      <c r="I15" s="16" t="e">
        <f t="shared" si="4"/>
        <v>#REF!</v>
      </c>
      <c r="J15" s="16" t="e">
        <f>VLOOKUP(I15,[0]!jugadores,13,0)</f>
        <v>#REF!</v>
      </c>
      <c r="M15" s="16" t="e">
        <f t="shared" si="5"/>
        <v>#REF!</v>
      </c>
      <c r="N15" s="16" t="e">
        <f>VLOOKUP(I15,[0]!jugadores,9,0)</f>
        <v>#REF!</v>
      </c>
      <c r="P15" s="16" t="e">
        <f>VLOOKUP(I15,[0]!jugadores,2,0)</f>
        <v>#REF!</v>
      </c>
      <c r="R15" s="16" t="e">
        <f>VLOOKUP(I15,[0]!jugadores,8,0)</f>
        <v>#REF!</v>
      </c>
      <c r="T15" s="16" t="e">
        <f>VLOOKUP(I15,[0]!jugadores,14,0)</f>
        <v>#REF!</v>
      </c>
      <c r="U15" s="16" t="e">
        <f>VLOOKUP(I15,[0]!jugadores,12,0)</f>
        <v>#REF!</v>
      </c>
      <c r="V15" s="16" t="e">
        <f>VLOOKUP(I15,[0]!jugadores,11,0)</f>
        <v>#REF!</v>
      </c>
      <c r="W15">
        <v>7</v>
      </c>
    </row>
    <row r="16" spans="1:23" x14ac:dyDescent="0.25">
      <c r="A16" t="e">
        <f>#REF!</f>
        <v>#REF!</v>
      </c>
      <c r="B16" t="e">
        <f>#REF!</f>
        <v>#REF!</v>
      </c>
      <c r="C16" t="e">
        <f>#REF!</f>
        <v>#REF!</v>
      </c>
      <c r="D16" t="e">
        <f>#REF!</f>
        <v>#REF!</v>
      </c>
      <c r="E16" t="e">
        <f>#REF!</f>
        <v>#REF!</v>
      </c>
      <c r="F16" t="e">
        <f>#REF!</f>
        <v>#REF!</v>
      </c>
      <c r="G16" t="e">
        <f>#REF!</f>
        <v>#REF!</v>
      </c>
      <c r="H16" t="e">
        <f>#REF!</f>
        <v>#REF!</v>
      </c>
      <c r="I16" s="16" t="e">
        <f t="shared" si="4"/>
        <v>#REF!</v>
      </c>
      <c r="J16" s="16" t="e">
        <f>VLOOKUP(I16,[0]!jugadores,13,0)</f>
        <v>#REF!</v>
      </c>
      <c r="M16" s="16" t="e">
        <f t="shared" si="5"/>
        <v>#REF!</v>
      </c>
      <c r="N16" s="16" t="e">
        <f>VLOOKUP(I16,[0]!jugadores,9,0)</f>
        <v>#REF!</v>
      </c>
      <c r="P16" s="16" t="e">
        <f>VLOOKUP(I16,[0]!jugadores,2,0)</f>
        <v>#REF!</v>
      </c>
      <c r="R16" s="16" t="e">
        <f>VLOOKUP(I16,[0]!jugadores,8,0)</f>
        <v>#REF!</v>
      </c>
      <c r="T16" s="16" t="e">
        <f>VLOOKUP(I16,[0]!jugadores,14,0)</f>
        <v>#REF!</v>
      </c>
      <c r="U16" s="16" t="e">
        <f>VLOOKUP(I16,[0]!jugadores,12,0)</f>
        <v>#REF!</v>
      </c>
      <c r="V16" s="16" t="e">
        <f>VLOOKUP(I16,[0]!jugadores,11,0)</f>
        <v>#REF!</v>
      </c>
      <c r="W16">
        <v>7</v>
      </c>
    </row>
    <row r="20" spans="1:23" x14ac:dyDescent="0.25">
      <c r="A20" t="e">
        <f>#REF!</f>
        <v>#REF!</v>
      </c>
      <c r="B20" t="e">
        <f>#REF!</f>
        <v>#REF!</v>
      </c>
      <c r="C20" t="e">
        <f>#REF!</f>
        <v>#REF!</v>
      </c>
      <c r="D20" t="e">
        <f>#REF!</f>
        <v>#REF!</v>
      </c>
      <c r="E20" t="e">
        <f>#REF!</f>
        <v>#REF!</v>
      </c>
      <c r="F20" t="e">
        <f>#REF!</f>
        <v>#REF!</v>
      </c>
      <c r="G20" t="e">
        <f>#REF!</f>
        <v>#REF!</v>
      </c>
      <c r="H20" t="e">
        <f>#REF!</f>
        <v>#REF!</v>
      </c>
      <c r="I20" s="16" t="e">
        <f t="shared" si="4"/>
        <v>#REF!</v>
      </c>
      <c r="J20" s="16" t="e">
        <f>VLOOKUP(I20,[0]!jugadores,13,0)</f>
        <v>#REF!</v>
      </c>
      <c r="M20" s="16" t="e">
        <f t="shared" si="5"/>
        <v>#REF!</v>
      </c>
      <c r="N20" s="16" t="e">
        <f>VLOOKUP(I20,[0]!jugadores,9,0)</f>
        <v>#REF!</v>
      </c>
      <c r="P20" s="16" t="e">
        <f>VLOOKUP(I20,[0]!jugadores,2,0)</f>
        <v>#REF!</v>
      </c>
      <c r="R20" s="16" t="e">
        <f>VLOOKUP(I20,[0]!jugadores,8,0)</f>
        <v>#REF!</v>
      </c>
      <c r="T20" s="16" t="e">
        <f>VLOOKUP(I20,[0]!jugadores,14,0)</f>
        <v>#REF!</v>
      </c>
      <c r="U20" s="16" t="e">
        <f>VLOOKUP(I20,[0]!jugadores,12,0)</f>
        <v>#REF!</v>
      </c>
      <c r="V20" s="16" t="e">
        <f>VLOOKUP(I20,[0]!jugadores,11,0)</f>
        <v>#REF!</v>
      </c>
      <c r="W20">
        <v>8</v>
      </c>
    </row>
    <row r="21" spans="1:23" x14ac:dyDescent="0.25">
      <c r="A21" t="e">
        <f>#REF!</f>
        <v>#REF!</v>
      </c>
      <c r="B21" t="e">
        <f>#REF!</f>
        <v>#REF!</v>
      </c>
      <c r="C21" t="e">
        <f>#REF!</f>
        <v>#REF!</v>
      </c>
      <c r="D21" t="e">
        <f>#REF!</f>
        <v>#REF!</v>
      </c>
      <c r="E21" t="e">
        <f>#REF!</f>
        <v>#REF!</v>
      </c>
      <c r="F21" t="e">
        <f>#REF!</f>
        <v>#REF!</v>
      </c>
      <c r="G21" t="e">
        <f>#REF!</f>
        <v>#REF!</v>
      </c>
      <c r="H21" t="e">
        <f>#REF!</f>
        <v>#REF!</v>
      </c>
      <c r="I21" s="16" t="e">
        <f t="shared" si="4"/>
        <v>#REF!</v>
      </c>
      <c r="J21" s="16" t="e">
        <f>VLOOKUP(I21,[0]!jugadores,13,0)</f>
        <v>#REF!</v>
      </c>
      <c r="M21" s="16" t="e">
        <f t="shared" si="5"/>
        <v>#REF!</v>
      </c>
      <c r="N21" s="16" t="e">
        <f>VLOOKUP(I21,[0]!jugadores,9,0)</f>
        <v>#REF!</v>
      </c>
      <c r="P21" s="16" t="e">
        <f>VLOOKUP(I21,[0]!jugadores,2,0)</f>
        <v>#REF!</v>
      </c>
      <c r="R21" s="16" t="e">
        <f>VLOOKUP(I21,[0]!jugadores,8,0)</f>
        <v>#REF!</v>
      </c>
      <c r="T21" s="16" t="e">
        <f>VLOOKUP(I21,[0]!jugadores,14,0)</f>
        <v>#REF!</v>
      </c>
      <c r="U21" s="16" t="e">
        <f>VLOOKUP(I21,[0]!jugadores,12,0)</f>
        <v>#REF!</v>
      </c>
      <c r="V21" s="16" t="e">
        <f>VLOOKUP(I21,[0]!jugadores,11,0)</f>
        <v>#REF!</v>
      </c>
      <c r="W21">
        <v>8</v>
      </c>
    </row>
    <row r="22" spans="1:23" x14ac:dyDescent="0.25">
      <c r="A22" t="e">
        <f>#REF!</f>
        <v>#REF!</v>
      </c>
      <c r="B22" t="e">
        <f>#REF!</f>
        <v>#REF!</v>
      </c>
      <c r="C22" t="e">
        <f>#REF!</f>
        <v>#REF!</v>
      </c>
      <c r="D22" t="e">
        <f>#REF!</f>
        <v>#REF!</v>
      </c>
      <c r="E22" t="e">
        <f>#REF!</f>
        <v>#REF!</v>
      </c>
      <c r="F22" t="e">
        <f>#REF!</f>
        <v>#REF!</v>
      </c>
      <c r="G22" t="e">
        <f>#REF!</f>
        <v>#REF!</v>
      </c>
      <c r="H22" t="e">
        <f>#REF!</f>
        <v>#REF!</v>
      </c>
      <c r="I22" s="16" t="e">
        <f t="shared" si="4"/>
        <v>#REF!</v>
      </c>
      <c r="J22" s="16" t="e">
        <f>VLOOKUP(I22,[0]!jugadores,13,0)</f>
        <v>#REF!</v>
      </c>
      <c r="M22" s="16" t="e">
        <f t="shared" si="5"/>
        <v>#REF!</v>
      </c>
      <c r="N22" s="16" t="e">
        <f>VLOOKUP(I22,[0]!jugadores,9,0)</f>
        <v>#REF!</v>
      </c>
      <c r="P22" s="16" t="e">
        <f>VLOOKUP(I22,[0]!jugadores,2,0)</f>
        <v>#REF!</v>
      </c>
      <c r="R22" s="16" t="e">
        <f>VLOOKUP(I22,[0]!jugadores,8,0)</f>
        <v>#REF!</v>
      </c>
      <c r="T22" s="16" t="e">
        <f>VLOOKUP(I22,[0]!jugadores,14,0)</f>
        <v>#REF!</v>
      </c>
      <c r="U22" s="16" t="e">
        <f>VLOOKUP(I22,[0]!jugadores,12,0)</f>
        <v>#REF!</v>
      </c>
      <c r="V22" s="16" t="e">
        <f>VLOOKUP(I22,[0]!jugadores,11,0)</f>
        <v>#REF!</v>
      </c>
      <c r="W22">
        <v>9</v>
      </c>
    </row>
    <row r="23" spans="1:23" x14ac:dyDescent="0.25">
      <c r="A23" t="e">
        <f>#REF!</f>
        <v>#REF!</v>
      </c>
      <c r="B23" t="e">
        <f>#REF!</f>
        <v>#REF!</v>
      </c>
      <c r="C23" t="e">
        <f>#REF!</f>
        <v>#REF!</v>
      </c>
      <c r="D23" t="e">
        <f>#REF!</f>
        <v>#REF!</v>
      </c>
      <c r="E23" t="e">
        <f>#REF!</f>
        <v>#REF!</v>
      </c>
      <c r="F23" t="e">
        <f>#REF!</f>
        <v>#REF!</v>
      </c>
      <c r="G23" t="e">
        <f>#REF!</f>
        <v>#REF!</v>
      </c>
      <c r="H23" t="e">
        <f>#REF!</f>
        <v>#REF!</v>
      </c>
      <c r="I23" s="16" t="e">
        <f t="shared" si="4"/>
        <v>#REF!</v>
      </c>
      <c r="J23" s="16" t="e">
        <f>VLOOKUP(I23,[0]!jugadores,13,0)</f>
        <v>#REF!</v>
      </c>
      <c r="M23" s="16" t="e">
        <f t="shared" si="5"/>
        <v>#REF!</v>
      </c>
      <c r="N23" s="16" t="e">
        <f>VLOOKUP(I23,[0]!jugadores,9,0)</f>
        <v>#REF!</v>
      </c>
      <c r="P23" s="16" t="e">
        <f>VLOOKUP(I23,[0]!jugadores,2,0)</f>
        <v>#REF!</v>
      </c>
      <c r="R23" s="16" t="e">
        <f>VLOOKUP(I23,[0]!jugadores,8,0)</f>
        <v>#REF!</v>
      </c>
      <c r="T23" s="16" t="e">
        <f>VLOOKUP(I23,[0]!jugadores,14,0)</f>
        <v>#REF!</v>
      </c>
      <c r="U23" s="16" t="e">
        <f>VLOOKUP(I23,[0]!jugadores,12,0)</f>
        <v>#REF!</v>
      </c>
      <c r="V23" s="16" t="e">
        <f>VLOOKUP(I23,[0]!jugadores,11,0)</f>
        <v>#REF!</v>
      </c>
      <c r="W23">
        <v>9</v>
      </c>
    </row>
    <row r="24" spans="1:23" x14ac:dyDescent="0.25">
      <c r="A24" t="e">
        <f>#REF!</f>
        <v>#REF!</v>
      </c>
      <c r="B24" t="e">
        <f>#REF!</f>
        <v>#REF!</v>
      </c>
      <c r="C24" t="e">
        <f>#REF!</f>
        <v>#REF!</v>
      </c>
      <c r="D24" t="e">
        <f>#REF!</f>
        <v>#REF!</v>
      </c>
      <c r="E24" t="e">
        <f>#REF!</f>
        <v>#REF!</v>
      </c>
      <c r="F24" t="e">
        <f>#REF!</f>
        <v>#REF!</v>
      </c>
      <c r="G24" t="e">
        <f>#REF!</f>
        <v>#REF!</v>
      </c>
      <c r="H24" t="e">
        <f>#REF!</f>
        <v>#REF!</v>
      </c>
      <c r="I24" s="16" t="e">
        <f t="shared" si="4"/>
        <v>#REF!</v>
      </c>
      <c r="J24" s="16" t="e">
        <f>VLOOKUP(I24,[0]!jugadores,13,0)</f>
        <v>#REF!</v>
      </c>
      <c r="M24" s="16" t="e">
        <f t="shared" si="5"/>
        <v>#REF!</v>
      </c>
      <c r="N24" s="16" t="e">
        <f>VLOOKUP(I24,[0]!jugadores,9,0)</f>
        <v>#REF!</v>
      </c>
      <c r="P24" s="16" t="e">
        <f>VLOOKUP(I24,[0]!jugadores,2,0)</f>
        <v>#REF!</v>
      </c>
      <c r="R24" s="16" t="e">
        <f>VLOOKUP(I24,[0]!jugadores,8,0)</f>
        <v>#REF!</v>
      </c>
      <c r="T24" s="16" t="e">
        <f>VLOOKUP(I24,[0]!jugadores,14,0)</f>
        <v>#REF!</v>
      </c>
      <c r="U24" s="16" t="e">
        <f>VLOOKUP(I24,[0]!jugadores,12,0)</f>
        <v>#REF!</v>
      </c>
      <c r="V24" s="16" t="e">
        <f>VLOOKUP(I24,[0]!jugadores,11,0)</f>
        <v>#REF!</v>
      </c>
      <c r="W24">
        <v>10</v>
      </c>
    </row>
    <row r="25" spans="1:23" x14ac:dyDescent="0.25">
      <c r="A25" t="e">
        <f>#REF!</f>
        <v>#REF!</v>
      </c>
      <c r="B25" t="e">
        <f>#REF!</f>
        <v>#REF!</v>
      </c>
      <c r="C25" t="e">
        <f>#REF!</f>
        <v>#REF!</v>
      </c>
      <c r="D25" t="e">
        <f>#REF!</f>
        <v>#REF!</v>
      </c>
      <c r="E25" t="e">
        <f>#REF!</f>
        <v>#REF!</v>
      </c>
      <c r="F25" t="e">
        <f>#REF!</f>
        <v>#REF!</v>
      </c>
      <c r="G25" t="e">
        <f>#REF!</f>
        <v>#REF!</v>
      </c>
      <c r="H25" t="e">
        <f>#REF!</f>
        <v>#REF!</v>
      </c>
      <c r="I25" s="16" t="e">
        <f t="shared" si="4"/>
        <v>#REF!</v>
      </c>
      <c r="J25" s="16" t="e">
        <f>VLOOKUP(I25,[0]!jugadores,13,0)</f>
        <v>#REF!</v>
      </c>
      <c r="M25" s="16" t="e">
        <f t="shared" si="5"/>
        <v>#REF!</v>
      </c>
      <c r="N25" s="16" t="e">
        <f>VLOOKUP(I25,[0]!jugadores,9,0)</f>
        <v>#REF!</v>
      </c>
      <c r="P25" s="16" t="e">
        <f>VLOOKUP(I25,[0]!jugadores,2,0)</f>
        <v>#REF!</v>
      </c>
      <c r="R25" s="16" t="e">
        <f>VLOOKUP(I25,[0]!jugadores,8,0)</f>
        <v>#REF!</v>
      </c>
      <c r="T25" s="16" t="e">
        <f>VLOOKUP(I25,[0]!jugadores,14,0)</f>
        <v>#REF!</v>
      </c>
      <c r="U25" s="16" t="e">
        <f>VLOOKUP(I25,[0]!jugadores,12,0)</f>
        <v>#REF!</v>
      </c>
      <c r="V25" s="16" t="e">
        <f>VLOOKUP(I25,[0]!jugadores,11,0)</f>
        <v>#REF!</v>
      </c>
      <c r="W25">
        <v>10</v>
      </c>
    </row>
    <row r="28" spans="1:23" x14ac:dyDescent="0.25">
      <c r="A28" t="e">
        <f>#REF!</f>
        <v>#REF!</v>
      </c>
      <c r="B28" t="e">
        <f>#REF!</f>
        <v>#REF!</v>
      </c>
      <c r="C28" t="e">
        <f>#REF!</f>
        <v>#REF!</v>
      </c>
      <c r="D28" t="e">
        <f>#REF!</f>
        <v>#REF!</v>
      </c>
      <c r="E28" t="e">
        <f>#REF!</f>
        <v>#REF!</v>
      </c>
      <c r="F28" t="e">
        <f>#REF!</f>
        <v>#REF!</v>
      </c>
      <c r="G28" t="e">
        <f>#REF!</f>
        <v>#REF!</v>
      </c>
      <c r="H28" t="e">
        <f>#REF!</f>
        <v>#REF!</v>
      </c>
      <c r="I28" s="16" t="e">
        <f t="shared" ref="I28" si="6">A28</f>
        <v>#REF!</v>
      </c>
      <c r="J28" s="16" t="e">
        <f>VLOOKUP(I28,[0]!jugadores,13,0)</f>
        <v>#REF!</v>
      </c>
      <c r="M28" s="16" t="e">
        <f t="shared" ref="M28" si="7">E28</f>
        <v>#REF!</v>
      </c>
      <c r="N28" s="16" t="e">
        <f>VLOOKUP(I28,[0]!jugadores,9,0)</f>
        <v>#REF!</v>
      </c>
      <c r="P28" s="16" t="e">
        <f>VLOOKUP(I28,[0]!jugadores,2,0)</f>
        <v>#REF!</v>
      </c>
      <c r="R28" s="16" t="e">
        <f>VLOOKUP(I28,[0]!jugadores,8,0)</f>
        <v>#REF!</v>
      </c>
      <c r="T28" s="16" t="e">
        <f>VLOOKUP(I28,[0]!jugadores,14,0)</f>
        <v>#REF!</v>
      </c>
      <c r="U28" s="16" t="e">
        <f>VLOOKUP(I28,[0]!jugadores,12,0)</f>
        <v>#REF!</v>
      </c>
      <c r="V28" s="16" t="e">
        <f>VLOOKUP(I28,[0]!jugadores,11,0)</f>
        <v>#REF!</v>
      </c>
      <c r="W28">
        <v>1</v>
      </c>
    </row>
    <row r="29" spans="1:23" x14ac:dyDescent="0.25">
      <c r="A29" t="e">
        <f>#REF!</f>
        <v>#REF!</v>
      </c>
      <c r="B29" t="e">
        <f>#REF!</f>
        <v>#REF!</v>
      </c>
      <c r="C29" t="e">
        <f>#REF!</f>
        <v>#REF!</v>
      </c>
      <c r="D29" t="e">
        <f>#REF!</f>
        <v>#REF!</v>
      </c>
      <c r="E29" t="e">
        <f>#REF!</f>
        <v>#REF!</v>
      </c>
      <c r="F29" t="e">
        <f>#REF!</f>
        <v>#REF!</v>
      </c>
      <c r="G29" t="e">
        <f>#REF!</f>
        <v>#REF!</v>
      </c>
      <c r="H29" t="e">
        <f>#REF!</f>
        <v>#REF!</v>
      </c>
      <c r="I29" s="16" t="e">
        <f t="shared" ref="I29:I50" si="8">A29</f>
        <v>#REF!</v>
      </c>
      <c r="J29" s="16" t="e">
        <f>VLOOKUP(I29,[0]!jugadores,13,0)</f>
        <v>#REF!</v>
      </c>
      <c r="M29" s="16" t="e">
        <f t="shared" ref="M29:M50" si="9">E29</f>
        <v>#REF!</v>
      </c>
      <c r="N29" s="16" t="e">
        <f>VLOOKUP(I29,[0]!jugadores,9,0)</f>
        <v>#REF!</v>
      </c>
      <c r="P29" s="16" t="e">
        <f>VLOOKUP(I29,[0]!jugadores,2,0)</f>
        <v>#REF!</v>
      </c>
      <c r="R29" s="16" t="e">
        <f>VLOOKUP(I29,[0]!jugadores,8,0)</f>
        <v>#REF!</v>
      </c>
      <c r="T29" s="16" t="e">
        <f>VLOOKUP(I29,[0]!jugadores,14,0)</f>
        <v>#REF!</v>
      </c>
      <c r="U29" s="16" t="e">
        <f>VLOOKUP(I29,[0]!jugadores,12,0)</f>
        <v>#REF!</v>
      </c>
      <c r="V29" s="16" t="e">
        <f>VLOOKUP(I29,[0]!jugadores,11,0)</f>
        <v>#REF!</v>
      </c>
      <c r="W29">
        <v>1</v>
      </c>
    </row>
    <row r="30" spans="1:23" x14ac:dyDescent="0.25">
      <c r="A30" t="e">
        <f>#REF!</f>
        <v>#REF!</v>
      </c>
      <c r="B30" t="e">
        <f>#REF!</f>
        <v>#REF!</v>
      </c>
      <c r="C30" t="e">
        <f>#REF!</f>
        <v>#REF!</v>
      </c>
      <c r="D30" t="e">
        <f>#REF!</f>
        <v>#REF!</v>
      </c>
      <c r="E30" t="e">
        <f>#REF!</f>
        <v>#REF!</v>
      </c>
      <c r="F30" t="e">
        <f>#REF!</f>
        <v>#REF!</v>
      </c>
      <c r="G30" t="e">
        <f>#REF!</f>
        <v>#REF!</v>
      </c>
      <c r="H30" t="e">
        <f>#REF!</f>
        <v>#REF!</v>
      </c>
      <c r="I30" s="16" t="e">
        <f t="shared" si="8"/>
        <v>#REF!</v>
      </c>
      <c r="J30" s="16" t="e">
        <f>VLOOKUP(I30,[0]!jugadores,13,0)</f>
        <v>#REF!</v>
      </c>
      <c r="M30" s="16" t="e">
        <f t="shared" si="9"/>
        <v>#REF!</v>
      </c>
      <c r="N30" s="16" t="e">
        <f>VLOOKUP(I30,[0]!jugadores,9,0)</f>
        <v>#REF!</v>
      </c>
      <c r="P30" s="16" t="e">
        <f>VLOOKUP(I30,[0]!jugadores,2,0)</f>
        <v>#REF!</v>
      </c>
      <c r="R30" s="16" t="e">
        <f>VLOOKUP(I30,[0]!jugadores,8,0)</f>
        <v>#REF!</v>
      </c>
      <c r="T30" s="16" t="e">
        <f>VLOOKUP(I30,[0]!jugadores,14,0)</f>
        <v>#REF!</v>
      </c>
      <c r="U30" s="16" t="e">
        <f>VLOOKUP(I30,[0]!jugadores,12,0)</f>
        <v>#REF!</v>
      </c>
      <c r="V30" s="16" t="e">
        <f>VLOOKUP(I30,[0]!jugadores,11,0)</f>
        <v>#REF!</v>
      </c>
      <c r="W30">
        <v>2</v>
      </c>
    </row>
    <row r="31" spans="1:23" x14ac:dyDescent="0.25">
      <c r="A31" t="e">
        <f>#REF!</f>
        <v>#REF!</v>
      </c>
      <c r="B31" t="e">
        <f>#REF!</f>
        <v>#REF!</v>
      </c>
      <c r="C31" t="e">
        <f>#REF!</f>
        <v>#REF!</v>
      </c>
      <c r="D31" t="e">
        <f>#REF!</f>
        <v>#REF!</v>
      </c>
      <c r="E31" t="e">
        <f>#REF!</f>
        <v>#REF!</v>
      </c>
      <c r="F31" t="e">
        <f>#REF!</f>
        <v>#REF!</v>
      </c>
      <c r="G31" t="e">
        <f>#REF!</f>
        <v>#REF!</v>
      </c>
      <c r="H31" t="e">
        <f>#REF!</f>
        <v>#REF!</v>
      </c>
      <c r="I31" s="16" t="e">
        <f t="shared" si="8"/>
        <v>#REF!</v>
      </c>
      <c r="J31" s="16" t="e">
        <f>VLOOKUP(I31,[0]!jugadores,13,0)</f>
        <v>#REF!</v>
      </c>
      <c r="M31" s="16" t="e">
        <f t="shared" si="9"/>
        <v>#REF!</v>
      </c>
      <c r="N31" s="16" t="e">
        <f>VLOOKUP(I31,[0]!jugadores,9,0)</f>
        <v>#REF!</v>
      </c>
      <c r="P31" s="16" t="e">
        <f>VLOOKUP(I31,[0]!jugadores,2,0)</f>
        <v>#REF!</v>
      </c>
      <c r="R31" s="16" t="e">
        <f>VLOOKUP(I31,[0]!jugadores,8,0)</f>
        <v>#REF!</v>
      </c>
      <c r="T31" s="16" t="e">
        <f>VLOOKUP(I31,[0]!jugadores,14,0)</f>
        <v>#REF!</v>
      </c>
      <c r="U31" s="16" t="e">
        <f>VLOOKUP(I31,[0]!jugadores,12,0)</f>
        <v>#REF!</v>
      </c>
      <c r="V31" s="16" t="e">
        <f>VLOOKUP(I31,[0]!jugadores,11,0)</f>
        <v>#REF!</v>
      </c>
      <c r="W31">
        <v>2</v>
      </c>
    </row>
    <row r="32" spans="1:23" x14ac:dyDescent="0.25">
      <c r="A32" t="e">
        <f>#REF!</f>
        <v>#REF!</v>
      </c>
      <c r="B32" t="e">
        <f>#REF!</f>
        <v>#REF!</v>
      </c>
      <c r="C32" t="e">
        <f>#REF!</f>
        <v>#REF!</v>
      </c>
      <c r="D32" t="e">
        <f>#REF!</f>
        <v>#REF!</v>
      </c>
      <c r="E32" t="e">
        <f>#REF!</f>
        <v>#REF!</v>
      </c>
      <c r="F32" t="e">
        <f>#REF!</f>
        <v>#REF!</v>
      </c>
      <c r="G32" t="e">
        <f>#REF!</f>
        <v>#REF!</v>
      </c>
      <c r="H32" t="e">
        <f>#REF!</f>
        <v>#REF!</v>
      </c>
      <c r="I32" s="16" t="e">
        <f t="shared" si="8"/>
        <v>#REF!</v>
      </c>
      <c r="J32" s="16" t="e">
        <f>VLOOKUP(I32,[0]!jugadores,13,0)</f>
        <v>#REF!</v>
      </c>
      <c r="M32" s="16" t="e">
        <f t="shared" si="9"/>
        <v>#REF!</v>
      </c>
      <c r="N32" s="16" t="e">
        <f>VLOOKUP(I32,[0]!jugadores,9,0)</f>
        <v>#REF!</v>
      </c>
      <c r="P32" s="16" t="e">
        <f>VLOOKUP(I32,[0]!jugadores,2,0)</f>
        <v>#REF!</v>
      </c>
      <c r="R32" s="16" t="e">
        <f>VLOOKUP(I32,[0]!jugadores,8,0)</f>
        <v>#REF!</v>
      </c>
      <c r="T32" s="16" t="e">
        <f>VLOOKUP(I32,[0]!jugadores,14,0)</f>
        <v>#REF!</v>
      </c>
      <c r="U32" s="16" t="e">
        <f>VLOOKUP(I32,[0]!jugadores,12,0)</f>
        <v>#REF!</v>
      </c>
      <c r="V32" s="16" t="e">
        <f>VLOOKUP(I32,[0]!jugadores,11,0)</f>
        <v>#REF!</v>
      </c>
      <c r="W32">
        <v>3</v>
      </c>
    </row>
    <row r="33" spans="1:23" x14ac:dyDescent="0.25">
      <c r="A33" t="e">
        <f>#REF!</f>
        <v>#REF!</v>
      </c>
      <c r="B33" t="e">
        <f>#REF!</f>
        <v>#REF!</v>
      </c>
      <c r="C33" t="e">
        <f>#REF!</f>
        <v>#REF!</v>
      </c>
      <c r="D33" t="e">
        <f>#REF!</f>
        <v>#REF!</v>
      </c>
      <c r="E33" t="e">
        <f>#REF!</f>
        <v>#REF!</v>
      </c>
      <c r="F33" t="e">
        <f>#REF!</f>
        <v>#REF!</v>
      </c>
      <c r="G33" t="e">
        <f>#REF!</f>
        <v>#REF!</v>
      </c>
      <c r="H33" t="e">
        <f>#REF!</f>
        <v>#REF!</v>
      </c>
      <c r="I33" s="16" t="e">
        <f t="shared" si="8"/>
        <v>#REF!</v>
      </c>
      <c r="J33" s="16" t="e">
        <f>VLOOKUP(I33,[0]!jugadores,13,0)</f>
        <v>#REF!</v>
      </c>
      <c r="M33" s="16" t="e">
        <f t="shared" si="9"/>
        <v>#REF!</v>
      </c>
      <c r="N33" s="16" t="e">
        <f>VLOOKUP(I33,[0]!jugadores,9,0)</f>
        <v>#REF!</v>
      </c>
      <c r="P33" s="16" t="e">
        <f>VLOOKUP(I33,[0]!jugadores,2,0)</f>
        <v>#REF!</v>
      </c>
      <c r="R33" s="16" t="e">
        <f>VLOOKUP(I33,[0]!jugadores,8,0)</f>
        <v>#REF!</v>
      </c>
      <c r="T33" s="16" t="e">
        <f>VLOOKUP(I33,[0]!jugadores,14,0)</f>
        <v>#REF!</v>
      </c>
      <c r="U33" s="16" t="e">
        <f>VLOOKUP(I33,[0]!jugadores,12,0)</f>
        <v>#REF!</v>
      </c>
      <c r="V33" s="16" t="e">
        <f>VLOOKUP(I33,[0]!jugadores,11,0)</f>
        <v>#REF!</v>
      </c>
      <c r="W33">
        <v>3</v>
      </c>
    </row>
    <row r="34" spans="1:23" x14ac:dyDescent="0.25">
      <c r="A34" t="e">
        <f>#REF!</f>
        <v>#REF!</v>
      </c>
      <c r="B34" t="e">
        <f>#REF!</f>
        <v>#REF!</v>
      </c>
      <c r="C34" t="e">
        <f>#REF!</f>
        <v>#REF!</v>
      </c>
      <c r="D34" t="e">
        <f>#REF!</f>
        <v>#REF!</v>
      </c>
      <c r="E34" t="e">
        <f>#REF!</f>
        <v>#REF!</v>
      </c>
      <c r="F34" t="e">
        <f>#REF!</f>
        <v>#REF!</v>
      </c>
      <c r="G34" t="e">
        <f>#REF!</f>
        <v>#REF!</v>
      </c>
      <c r="H34" t="e">
        <f>#REF!</f>
        <v>#REF!</v>
      </c>
      <c r="I34" s="16" t="e">
        <f t="shared" si="8"/>
        <v>#REF!</v>
      </c>
      <c r="J34" s="16" t="e">
        <f>VLOOKUP(I34,[0]!jugadores,13,0)</f>
        <v>#REF!</v>
      </c>
      <c r="M34" s="16" t="e">
        <f t="shared" si="9"/>
        <v>#REF!</v>
      </c>
      <c r="N34" s="16" t="e">
        <f>VLOOKUP(I34,[0]!jugadores,9,0)</f>
        <v>#REF!</v>
      </c>
      <c r="P34" s="16" t="e">
        <f>VLOOKUP(I34,[0]!jugadores,2,0)</f>
        <v>#REF!</v>
      </c>
      <c r="R34" s="16" t="e">
        <f>VLOOKUP(I34,[0]!jugadores,8,0)</f>
        <v>#REF!</v>
      </c>
      <c r="T34" s="16" t="e">
        <f>VLOOKUP(I34,[0]!jugadores,14,0)</f>
        <v>#REF!</v>
      </c>
      <c r="U34" s="16" t="e">
        <f>VLOOKUP(I34,[0]!jugadores,12,0)</f>
        <v>#REF!</v>
      </c>
      <c r="V34" s="16" t="e">
        <f>VLOOKUP(I34,[0]!jugadores,11,0)</f>
        <v>#REF!</v>
      </c>
      <c r="W34">
        <v>4</v>
      </c>
    </row>
    <row r="35" spans="1:23" x14ac:dyDescent="0.25">
      <c r="A35" t="e">
        <f>#REF!</f>
        <v>#REF!</v>
      </c>
      <c r="B35" t="e">
        <f>#REF!</f>
        <v>#REF!</v>
      </c>
      <c r="C35" t="e">
        <f>#REF!</f>
        <v>#REF!</v>
      </c>
      <c r="D35" t="e">
        <f>#REF!</f>
        <v>#REF!</v>
      </c>
      <c r="E35" t="e">
        <f>#REF!</f>
        <v>#REF!</v>
      </c>
      <c r="F35" t="e">
        <f>#REF!</f>
        <v>#REF!</v>
      </c>
      <c r="G35" t="e">
        <f>#REF!</f>
        <v>#REF!</v>
      </c>
      <c r="H35" t="e">
        <f>#REF!</f>
        <v>#REF!</v>
      </c>
      <c r="I35" s="16" t="e">
        <f t="shared" si="8"/>
        <v>#REF!</v>
      </c>
      <c r="J35" s="16" t="e">
        <f>VLOOKUP(I35,[0]!jugadores,13,0)</f>
        <v>#REF!</v>
      </c>
      <c r="M35" s="16" t="e">
        <f t="shared" si="9"/>
        <v>#REF!</v>
      </c>
      <c r="N35" s="16" t="e">
        <f>VLOOKUP(I35,[0]!jugadores,9,0)</f>
        <v>#REF!</v>
      </c>
      <c r="P35" s="16" t="e">
        <f>VLOOKUP(I35,[0]!jugadores,2,0)</f>
        <v>#REF!</v>
      </c>
      <c r="R35" s="16" t="e">
        <f>VLOOKUP(I35,[0]!jugadores,8,0)</f>
        <v>#REF!</v>
      </c>
      <c r="T35" s="16" t="e">
        <f>VLOOKUP(I35,[0]!jugadores,14,0)</f>
        <v>#REF!</v>
      </c>
      <c r="U35" s="16" t="e">
        <f>VLOOKUP(I35,[0]!jugadores,12,0)</f>
        <v>#REF!</v>
      </c>
      <c r="V35" s="16" t="e">
        <f>VLOOKUP(I35,[0]!jugadores,11,0)</f>
        <v>#REF!</v>
      </c>
      <c r="W35">
        <v>4</v>
      </c>
    </row>
    <row r="36" spans="1:23" x14ac:dyDescent="0.25">
      <c r="A36" t="e">
        <f>#REF!</f>
        <v>#REF!</v>
      </c>
      <c r="B36" t="e">
        <f>#REF!</f>
        <v>#REF!</v>
      </c>
      <c r="C36" t="e">
        <f>#REF!</f>
        <v>#REF!</v>
      </c>
      <c r="D36" t="e">
        <f>#REF!</f>
        <v>#REF!</v>
      </c>
      <c r="E36" t="e">
        <f>#REF!</f>
        <v>#REF!</v>
      </c>
      <c r="F36" t="e">
        <f>#REF!</f>
        <v>#REF!</v>
      </c>
      <c r="G36" t="e">
        <f>#REF!</f>
        <v>#REF!</v>
      </c>
      <c r="H36" t="e">
        <f>#REF!</f>
        <v>#REF!</v>
      </c>
      <c r="I36" s="16" t="e">
        <f t="shared" si="8"/>
        <v>#REF!</v>
      </c>
      <c r="J36" s="16" t="e">
        <f>VLOOKUP(I36,[0]!jugadores,13,0)</f>
        <v>#REF!</v>
      </c>
      <c r="M36" s="16" t="e">
        <f t="shared" si="9"/>
        <v>#REF!</v>
      </c>
      <c r="N36" s="16" t="e">
        <f>VLOOKUP(I36,[0]!jugadores,9,0)</f>
        <v>#REF!</v>
      </c>
      <c r="P36" s="16" t="e">
        <f>VLOOKUP(I36,[0]!jugadores,2,0)</f>
        <v>#REF!</v>
      </c>
      <c r="R36" s="16" t="e">
        <f>VLOOKUP(I36,[0]!jugadores,8,0)</f>
        <v>#REF!</v>
      </c>
      <c r="T36" s="16" t="e">
        <f>VLOOKUP(I36,[0]!jugadores,14,0)</f>
        <v>#REF!</v>
      </c>
      <c r="U36" s="16" t="e">
        <f>VLOOKUP(I36,[0]!jugadores,12,0)</f>
        <v>#REF!</v>
      </c>
      <c r="V36" s="16" t="e">
        <f>VLOOKUP(I36,[0]!jugadores,11,0)</f>
        <v>#REF!</v>
      </c>
      <c r="W36">
        <v>5</v>
      </c>
    </row>
    <row r="37" spans="1:23" x14ac:dyDescent="0.25">
      <c r="A37" t="e">
        <f>#REF!</f>
        <v>#REF!</v>
      </c>
      <c r="B37" t="e">
        <f>#REF!</f>
        <v>#REF!</v>
      </c>
      <c r="C37" t="e">
        <f>#REF!</f>
        <v>#REF!</v>
      </c>
      <c r="D37" t="e">
        <f>#REF!</f>
        <v>#REF!</v>
      </c>
      <c r="E37" t="e">
        <f>#REF!</f>
        <v>#REF!</v>
      </c>
      <c r="F37" t="e">
        <f>#REF!</f>
        <v>#REF!</v>
      </c>
      <c r="G37" t="e">
        <f>#REF!</f>
        <v>#REF!</v>
      </c>
      <c r="H37" t="e">
        <f>#REF!</f>
        <v>#REF!</v>
      </c>
      <c r="I37" s="16" t="e">
        <f t="shared" si="8"/>
        <v>#REF!</v>
      </c>
      <c r="J37" s="16" t="e">
        <f>VLOOKUP(I37,[0]!jugadores,13,0)</f>
        <v>#REF!</v>
      </c>
      <c r="M37" s="16" t="e">
        <f t="shared" si="9"/>
        <v>#REF!</v>
      </c>
      <c r="N37" s="16" t="e">
        <f>VLOOKUP(I37,[0]!jugadores,9,0)</f>
        <v>#REF!</v>
      </c>
      <c r="P37" s="16" t="e">
        <f>VLOOKUP(I37,[0]!jugadores,2,0)</f>
        <v>#REF!</v>
      </c>
      <c r="R37" s="16" t="e">
        <f>VLOOKUP(I37,[0]!jugadores,8,0)</f>
        <v>#REF!</v>
      </c>
      <c r="T37" s="16" t="e">
        <f>VLOOKUP(I37,[0]!jugadores,14,0)</f>
        <v>#REF!</v>
      </c>
      <c r="U37" s="16" t="e">
        <f>VLOOKUP(I37,[0]!jugadores,12,0)</f>
        <v>#REF!</v>
      </c>
      <c r="V37" s="16" t="e">
        <f>VLOOKUP(I37,[0]!jugadores,11,0)</f>
        <v>#REF!</v>
      </c>
      <c r="W37">
        <v>5</v>
      </c>
    </row>
    <row r="38" spans="1:23" x14ac:dyDescent="0.25">
      <c r="A38" t="e">
        <f>#REF!</f>
        <v>#REF!</v>
      </c>
      <c r="B38" t="e">
        <f>#REF!</f>
        <v>#REF!</v>
      </c>
      <c r="C38" t="e">
        <f>#REF!</f>
        <v>#REF!</v>
      </c>
      <c r="D38" t="e">
        <f>#REF!</f>
        <v>#REF!</v>
      </c>
      <c r="E38" t="e">
        <f>#REF!</f>
        <v>#REF!</v>
      </c>
      <c r="F38" t="e">
        <f>#REF!</f>
        <v>#REF!</v>
      </c>
      <c r="G38" t="e">
        <f>#REF!</f>
        <v>#REF!</v>
      </c>
      <c r="H38" t="e">
        <f>#REF!</f>
        <v>#REF!</v>
      </c>
      <c r="I38" s="16" t="e">
        <f t="shared" si="8"/>
        <v>#REF!</v>
      </c>
      <c r="J38" s="16" t="e">
        <f>VLOOKUP(I38,[0]!jugadores,13,0)</f>
        <v>#REF!</v>
      </c>
      <c r="M38" s="16" t="e">
        <f t="shared" si="9"/>
        <v>#REF!</v>
      </c>
      <c r="N38" s="16" t="e">
        <f>VLOOKUP(I38,[0]!jugadores,9,0)</f>
        <v>#REF!</v>
      </c>
      <c r="P38" s="16" t="e">
        <f>VLOOKUP(I38,[0]!jugadores,2,0)</f>
        <v>#REF!</v>
      </c>
      <c r="R38" s="16" t="e">
        <f>VLOOKUP(I38,[0]!jugadores,8,0)</f>
        <v>#REF!</v>
      </c>
      <c r="T38" s="16" t="e">
        <f>VLOOKUP(I38,[0]!jugadores,14,0)</f>
        <v>#REF!</v>
      </c>
      <c r="U38" s="16" t="e">
        <f>VLOOKUP(I38,[0]!jugadores,12,0)</f>
        <v>#REF!</v>
      </c>
      <c r="V38" s="16" t="e">
        <f>VLOOKUP(I38,[0]!jugadores,11,0)</f>
        <v>#REF!</v>
      </c>
      <c r="W38">
        <v>6</v>
      </c>
    </row>
    <row r="39" spans="1:23" x14ac:dyDescent="0.25">
      <c r="A39" t="e">
        <f>#REF!</f>
        <v>#REF!</v>
      </c>
      <c r="B39" t="e">
        <f>#REF!</f>
        <v>#REF!</v>
      </c>
      <c r="C39" t="e">
        <f>#REF!</f>
        <v>#REF!</v>
      </c>
      <c r="D39" t="e">
        <f>#REF!</f>
        <v>#REF!</v>
      </c>
      <c r="E39" t="e">
        <f>#REF!</f>
        <v>#REF!</v>
      </c>
      <c r="F39" t="e">
        <f>#REF!</f>
        <v>#REF!</v>
      </c>
      <c r="G39" t="e">
        <f>#REF!</f>
        <v>#REF!</v>
      </c>
      <c r="H39" t="e">
        <f>#REF!</f>
        <v>#REF!</v>
      </c>
      <c r="I39" s="16" t="e">
        <f t="shared" si="8"/>
        <v>#REF!</v>
      </c>
      <c r="J39" s="16" t="e">
        <f>VLOOKUP(I39,[0]!jugadores,13,0)</f>
        <v>#REF!</v>
      </c>
      <c r="M39" s="16" t="e">
        <f t="shared" si="9"/>
        <v>#REF!</v>
      </c>
      <c r="N39" s="16" t="e">
        <f>VLOOKUP(I39,[0]!jugadores,9,0)</f>
        <v>#REF!</v>
      </c>
      <c r="P39" s="16" t="e">
        <f>VLOOKUP(I39,[0]!jugadores,2,0)</f>
        <v>#REF!</v>
      </c>
      <c r="R39" s="16" t="e">
        <f>VLOOKUP(I39,[0]!jugadores,8,0)</f>
        <v>#REF!</v>
      </c>
      <c r="T39" s="16" t="e">
        <f>VLOOKUP(I39,[0]!jugadores,14,0)</f>
        <v>#REF!</v>
      </c>
      <c r="U39" s="16" t="e">
        <f>VLOOKUP(I39,[0]!jugadores,12,0)</f>
        <v>#REF!</v>
      </c>
      <c r="V39" s="16" t="e">
        <f>VLOOKUP(I39,[0]!jugadores,11,0)</f>
        <v>#REF!</v>
      </c>
      <c r="W39">
        <v>6</v>
      </c>
    </row>
    <row r="40" spans="1:23" x14ac:dyDescent="0.25">
      <c r="A40" t="e">
        <f>#REF!</f>
        <v>#REF!</v>
      </c>
      <c r="B40" t="e">
        <f>#REF!</f>
        <v>#REF!</v>
      </c>
      <c r="C40" t="e">
        <f>#REF!</f>
        <v>#REF!</v>
      </c>
      <c r="D40" t="e">
        <f>#REF!</f>
        <v>#REF!</v>
      </c>
      <c r="E40" t="e">
        <f>#REF!</f>
        <v>#REF!</v>
      </c>
      <c r="F40" t="e">
        <f>#REF!</f>
        <v>#REF!</v>
      </c>
      <c r="G40" t="e">
        <f>#REF!</f>
        <v>#REF!</v>
      </c>
      <c r="H40" t="e">
        <f>#REF!</f>
        <v>#REF!</v>
      </c>
      <c r="I40" s="16" t="e">
        <f t="shared" si="8"/>
        <v>#REF!</v>
      </c>
      <c r="J40" s="16" t="e">
        <f>VLOOKUP(I40,[0]!jugadores,13,0)</f>
        <v>#REF!</v>
      </c>
      <c r="M40" s="16" t="e">
        <f t="shared" si="9"/>
        <v>#REF!</v>
      </c>
      <c r="N40" s="16" t="e">
        <f>VLOOKUP(I40,[0]!jugadores,9,0)</f>
        <v>#REF!</v>
      </c>
      <c r="P40" s="16" t="e">
        <f>VLOOKUP(I40,[0]!jugadores,2,0)</f>
        <v>#REF!</v>
      </c>
      <c r="R40" s="16" t="e">
        <f>VLOOKUP(I40,[0]!jugadores,8,0)</f>
        <v>#REF!</v>
      </c>
      <c r="T40" s="16" t="e">
        <f>VLOOKUP(I40,[0]!jugadores,14,0)</f>
        <v>#REF!</v>
      </c>
      <c r="U40" s="16" t="e">
        <f>VLOOKUP(I40,[0]!jugadores,12,0)</f>
        <v>#REF!</v>
      </c>
      <c r="V40" s="16" t="e">
        <f>VLOOKUP(I40,[0]!jugadores,11,0)</f>
        <v>#REF!</v>
      </c>
      <c r="W40">
        <v>7</v>
      </c>
    </row>
    <row r="41" spans="1:23" x14ac:dyDescent="0.25">
      <c r="A41" t="e">
        <f>#REF!</f>
        <v>#REF!</v>
      </c>
      <c r="B41" t="e">
        <f>#REF!</f>
        <v>#REF!</v>
      </c>
      <c r="C41" t="e">
        <f>#REF!</f>
        <v>#REF!</v>
      </c>
      <c r="D41" t="e">
        <f>#REF!</f>
        <v>#REF!</v>
      </c>
      <c r="E41" t="e">
        <f>#REF!</f>
        <v>#REF!</v>
      </c>
      <c r="F41" t="e">
        <f>#REF!</f>
        <v>#REF!</v>
      </c>
      <c r="G41" t="e">
        <f>#REF!</f>
        <v>#REF!</v>
      </c>
      <c r="H41" t="e">
        <f>#REF!</f>
        <v>#REF!</v>
      </c>
      <c r="I41" s="16" t="e">
        <f t="shared" si="8"/>
        <v>#REF!</v>
      </c>
      <c r="J41" s="16" t="e">
        <f>VLOOKUP(I41,[0]!jugadores,13,0)</f>
        <v>#REF!</v>
      </c>
      <c r="M41" s="16" t="e">
        <f t="shared" si="9"/>
        <v>#REF!</v>
      </c>
      <c r="N41" s="16" t="e">
        <f>VLOOKUP(I41,[0]!jugadores,9,0)</f>
        <v>#REF!</v>
      </c>
      <c r="P41" s="16" t="e">
        <f>VLOOKUP(I41,[0]!jugadores,2,0)</f>
        <v>#REF!</v>
      </c>
      <c r="R41" s="16" t="e">
        <f>VLOOKUP(I41,[0]!jugadores,8,0)</f>
        <v>#REF!</v>
      </c>
      <c r="T41" s="16" t="e">
        <f>VLOOKUP(I41,[0]!jugadores,14,0)</f>
        <v>#REF!</v>
      </c>
      <c r="U41" s="16" t="e">
        <f>VLOOKUP(I41,[0]!jugadores,12,0)</f>
        <v>#REF!</v>
      </c>
      <c r="V41" s="16" t="e">
        <f>VLOOKUP(I41,[0]!jugadores,11,0)</f>
        <v>#REF!</v>
      </c>
      <c r="W41">
        <v>7</v>
      </c>
    </row>
    <row r="45" spans="1:23" x14ac:dyDescent="0.25">
      <c r="A45" t="e">
        <f>#REF!</f>
        <v>#REF!</v>
      </c>
      <c r="B45" t="e">
        <f>#REF!</f>
        <v>#REF!</v>
      </c>
      <c r="C45" t="e">
        <f>#REF!</f>
        <v>#REF!</v>
      </c>
      <c r="D45" t="e">
        <f>#REF!</f>
        <v>#REF!</v>
      </c>
      <c r="E45" t="e">
        <f>#REF!</f>
        <v>#REF!</v>
      </c>
      <c r="F45" t="e">
        <f>#REF!</f>
        <v>#REF!</v>
      </c>
      <c r="G45" t="e">
        <f>#REF!</f>
        <v>#REF!</v>
      </c>
      <c r="H45" t="e">
        <f>#REF!</f>
        <v>#REF!</v>
      </c>
      <c r="I45" s="16" t="e">
        <f t="shared" si="8"/>
        <v>#REF!</v>
      </c>
      <c r="J45" s="16" t="e">
        <f>VLOOKUP(I45,[0]!jugadores,13,0)</f>
        <v>#REF!</v>
      </c>
      <c r="M45" s="16" t="e">
        <f t="shared" si="9"/>
        <v>#REF!</v>
      </c>
      <c r="N45" s="16" t="e">
        <f>VLOOKUP(I45,[0]!jugadores,9,0)</f>
        <v>#REF!</v>
      </c>
      <c r="P45" s="16" t="e">
        <f>VLOOKUP(I45,[0]!jugadores,2,0)</f>
        <v>#REF!</v>
      </c>
      <c r="R45" s="16" t="e">
        <f>VLOOKUP(I45,[0]!jugadores,8,0)</f>
        <v>#REF!</v>
      </c>
      <c r="T45" s="16" t="e">
        <f>VLOOKUP(I45,[0]!jugadores,14,0)</f>
        <v>#REF!</v>
      </c>
      <c r="U45" s="16" t="e">
        <f>VLOOKUP(I45,[0]!jugadores,12,0)</f>
        <v>#REF!</v>
      </c>
      <c r="V45" s="16" t="e">
        <f>VLOOKUP(I45,[0]!jugadores,11,0)</f>
        <v>#REF!</v>
      </c>
      <c r="W45">
        <v>8</v>
      </c>
    </row>
    <row r="46" spans="1:23" x14ac:dyDescent="0.25">
      <c r="A46" t="e">
        <f>#REF!</f>
        <v>#REF!</v>
      </c>
      <c r="B46" t="e">
        <f>#REF!</f>
        <v>#REF!</v>
      </c>
      <c r="C46" t="e">
        <f>#REF!</f>
        <v>#REF!</v>
      </c>
      <c r="D46" t="e">
        <f>#REF!</f>
        <v>#REF!</v>
      </c>
      <c r="E46" t="e">
        <f>#REF!</f>
        <v>#REF!</v>
      </c>
      <c r="F46" t="e">
        <f>#REF!</f>
        <v>#REF!</v>
      </c>
      <c r="G46" t="e">
        <f>#REF!</f>
        <v>#REF!</v>
      </c>
      <c r="H46" t="e">
        <f>#REF!</f>
        <v>#REF!</v>
      </c>
      <c r="I46" s="16" t="e">
        <f t="shared" si="8"/>
        <v>#REF!</v>
      </c>
      <c r="J46" s="16" t="e">
        <f>VLOOKUP(I46,[0]!jugadores,13,0)</f>
        <v>#REF!</v>
      </c>
      <c r="M46" s="16" t="e">
        <f t="shared" si="9"/>
        <v>#REF!</v>
      </c>
      <c r="N46" s="16" t="e">
        <f>VLOOKUP(I46,[0]!jugadores,9,0)</f>
        <v>#REF!</v>
      </c>
      <c r="P46" s="16" t="e">
        <f>VLOOKUP(I46,[0]!jugadores,2,0)</f>
        <v>#REF!</v>
      </c>
      <c r="R46" s="16" t="e">
        <f>VLOOKUP(I46,[0]!jugadores,8,0)</f>
        <v>#REF!</v>
      </c>
      <c r="T46" s="16" t="e">
        <f>VLOOKUP(I46,[0]!jugadores,14,0)</f>
        <v>#REF!</v>
      </c>
      <c r="U46" s="16" t="e">
        <f>VLOOKUP(I46,[0]!jugadores,12,0)</f>
        <v>#REF!</v>
      </c>
      <c r="V46" s="16" t="e">
        <f>VLOOKUP(I46,[0]!jugadores,11,0)</f>
        <v>#REF!</v>
      </c>
      <c r="W46">
        <v>8</v>
      </c>
    </row>
    <row r="47" spans="1:23" x14ac:dyDescent="0.25">
      <c r="A47" t="e">
        <f>#REF!</f>
        <v>#REF!</v>
      </c>
      <c r="B47" t="e">
        <f>#REF!</f>
        <v>#REF!</v>
      </c>
      <c r="C47" t="e">
        <f>#REF!</f>
        <v>#REF!</v>
      </c>
      <c r="D47" t="e">
        <f>#REF!</f>
        <v>#REF!</v>
      </c>
      <c r="E47" t="e">
        <f>#REF!</f>
        <v>#REF!</v>
      </c>
      <c r="F47" t="e">
        <f>#REF!</f>
        <v>#REF!</v>
      </c>
      <c r="G47" t="e">
        <f>#REF!</f>
        <v>#REF!</v>
      </c>
      <c r="H47" t="e">
        <f>#REF!</f>
        <v>#REF!</v>
      </c>
      <c r="I47" s="16" t="e">
        <f t="shared" si="8"/>
        <v>#REF!</v>
      </c>
      <c r="J47" s="16" t="e">
        <f>VLOOKUP(I47,[0]!jugadores,13,0)</f>
        <v>#REF!</v>
      </c>
      <c r="M47" s="16" t="e">
        <f t="shared" si="9"/>
        <v>#REF!</v>
      </c>
      <c r="N47" s="16" t="e">
        <f>VLOOKUP(I47,[0]!jugadores,9,0)</f>
        <v>#REF!</v>
      </c>
      <c r="P47" s="16" t="e">
        <f>VLOOKUP(I47,[0]!jugadores,2,0)</f>
        <v>#REF!</v>
      </c>
      <c r="R47" s="16" t="e">
        <f>VLOOKUP(I47,[0]!jugadores,8,0)</f>
        <v>#REF!</v>
      </c>
      <c r="T47" s="16" t="e">
        <f>VLOOKUP(I47,[0]!jugadores,14,0)</f>
        <v>#REF!</v>
      </c>
      <c r="U47" s="16" t="e">
        <f>VLOOKUP(I47,[0]!jugadores,12,0)</f>
        <v>#REF!</v>
      </c>
      <c r="V47" s="16" t="e">
        <f>VLOOKUP(I47,[0]!jugadores,11,0)</f>
        <v>#REF!</v>
      </c>
      <c r="W47">
        <v>9</v>
      </c>
    </row>
    <row r="48" spans="1:23" x14ac:dyDescent="0.25">
      <c r="A48" t="e">
        <f>#REF!</f>
        <v>#REF!</v>
      </c>
      <c r="B48" t="e">
        <f>#REF!</f>
        <v>#REF!</v>
      </c>
      <c r="C48" t="e">
        <f>#REF!</f>
        <v>#REF!</v>
      </c>
      <c r="D48" t="e">
        <f>#REF!</f>
        <v>#REF!</v>
      </c>
      <c r="E48" t="e">
        <f>#REF!</f>
        <v>#REF!</v>
      </c>
      <c r="F48" t="e">
        <f>#REF!</f>
        <v>#REF!</v>
      </c>
      <c r="G48" t="e">
        <f>#REF!</f>
        <v>#REF!</v>
      </c>
      <c r="H48" t="e">
        <f>#REF!</f>
        <v>#REF!</v>
      </c>
      <c r="I48" s="16" t="e">
        <f t="shared" si="8"/>
        <v>#REF!</v>
      </c>
      <c r="J48" s="16" t="e">
        <f>VLOOKUP(I48,[0]!jugadores,13,0)</f>
        <v>#REF!</v>
      </c>
      <c r="M48" s="16" t="e">
        <f t="shared" si="9"/>
        <v>#REF!</v>
      </c>
      <c r="N48" s="16" t="e">
        <f>VLOOKUP(I48,[0]!jugadores,9,0)</f>
        <v>#REF!</v>
      </c>
      <c r="P48" s="16" t="e">
        <f>VLOOKUP(I48,[0]!jugadores,2,0)</f>
        <v>#REF!</v>
      </c>
      <c r="R48" s="16" t="e">
        <f>VLOOKUP(I48,[0]!jugadores,8,0)</f>
        <v>#REF!</v>
      </c>
      <c r="T48" s="16" t="e">
        <f>VLOOKUP(I48,[0]!jugadores,14,0)</f>
        <v>#REF!</v>
      </c>
      <c r="U48" s="16" t="e">
        <f>VLOOKUP(I48,[0]!jugadores,12,0)</f>
        <v>#REF!</v>
      </c>
      <c r="V48" s="16" t="e">
        <f>VLOOKUP(I48,[0]!jugadores,11,0)</f>
        <v>#REF!</v>
      </c>
      <c r="W48">
        <v>9</v>
      </c>
    </row>
    <row r="49" spans="1:23" x14ac:dyDescent="0.25">
      <c r="A49" t="e">
        <f>#REF!</f>
        <v>#REF!</v>
      </c>
      <c r="B49" t="e">
        <f>#REF!</f>
        <v>#REF!</v>
      </c>
      <c r="C49" t="e">
        <f>#REF!</f>
        <v>#REF!</v>
      </c>
      <c r="D49" t="e">
        <f>#REF!</f>
        <v>#REF!</v>
      </c>
      <c r="E49" t="e">
        <f>#REF!</f>
        <v>#REF!</v>
      </c>
      <c r="F49" t="e">
        <f>#REF!</f>
        <v>#REF!</v>
      </c>
      <c r="G49" t="e">
        <f>#REF!</f>
        <v>#REF!</v>
      </c>
      <c r="H49" t="e">
        <f>#REF!</f>
        <v>#REF!</v>
      </c>
      <c r="I49" s="16" t="e">
        <f t="shared" si="8"/>
        <v>#REF!</v>
      </c>
      <c r="J49" s="16" t="e">
        <f>VLOOKUP(I49,[0]!jugadores,13,0)</f>
        <v>#REF!</v>
      </c>
      <c r="M49" s="16" t="e">
        <f t="shared" si="9"/>
        <v>#REF!</v>
      </c>
      <c r="N49" s="16" t="e">
        <f>VLOOKUP(I49,[0]!jugadores,9,0)</f>
        <v>#REF!</v>
      </c>
      <c r="P49" s="16" t="e">
        <f>VLOOKUP(I49,[0]!jugadores,2,0)</f>
        <v>#REF!</v>
      </c>
      <c r="R49" s="16" t="e">
        <f>VLOOKUP(I49,[0]!jugadores,8,0)</f>
        <v>#REF!</v>
      </c>
      <c r="T49" s="16" t="e">
        <f>VLOOKUP(I49,[0]!jugadores,14,0)</f>
        <v>#REF!</v>
      </c>
      <c r="U49" s="16" t="e">
        <f>VLOOKUP(I49,[0]!jugadores,12,0)</f>
        <v>#REF!</v>
      </c>
      <c r="V49" s="16" t="e">
        <f>VLOOKUP(I49,[0]!jugadores,11,0)</f>
        <v>#REF!</v>
      </c>
      <c r="W49">
        <v>10</v>
      </c>
    </row>
    <row r="50" spans="1:23" x14ac:dyDescent="0.25">
      <c r="A50" t="e">
        <f>#REF!</f>
        <v>#REF!</v>
      </c>
      <c r="B50" t="e">
        <f>#REF!</f>
        <v>#REF!</v>
      </c>
      <c r="C50" t="e">
        <f>#REF!</f>
        <v>#REF!</v>
      </c>
      <c r="D50" t="e">
        <f>#REF!</f>
        <v>#REF!</v>
      </c>
      <c r="E50" t="e">
        <f>#REF!</f>
        <v>#REF!</v>
      </c>
      <c r="F50" t="e">
        <f>#REF!</f>
        <v>#REF!</v>
      </c>
      <c r="G50" t="e">
        <f>#REF!</f>
        <v>#REF!</v>
      </c>
      <c r="H50" t="e">
        <f>#REF!</f>
        <v>#REF!</v>
      </c>
      <c r="I50" s="16" t="e">
        <f t="shared" si="8"/>
        <v>#REF!</v>
      </c>
      <c r="J50" s="16" t="e">
        <f>VLOOKUP(I50,[0]!jugadores,13,0)</f>
        <v>#REF!</v>
      </c>
      <c r="M50" s="16" t="e">
        <f t="shared" si="9"/>
        <v>#REF!</v>
      </c>
      <c r="N50" s="16" t="e">
        <f>VLOOKUP(I50,[0]!jugadores,9,0)</f>
        <v>#REF!</v>
      </c>
      <c r="P50" s="16" t="e">
        <f>VLOOKUP(I50,[0]!jugadores,2,0)</f>
        <v>#REF!</v>
      </c>
      <c r="R50" s="16" t="e">
        <f>VLOOKUP(I50,[0]!jugadores,8,0)</f>
        <v>#REF!</v>
      </c>
      <c r="T50" s="16" t="e">
        <f>VLOOKUP(I50,[0]!jugadores,14,0)</f>
        <v>#REF!</v>
      </c>
      <c r="U50" s="16" t="e">
        <f>VLOOKUP(I50,[0]!jugadores,12,0)</f>
        <v>#REF!</v>
      </c>
      <c r="V50" s="16" t="e">
        <f>VLOOKUP(I50,[0]!jugadores,11,0)</f>
        <v>#REF!</v>
      </c>
      <c r="W50">
        <v>10</v>
      </c>
    </row>
    <row r="53" spans="1:23" x14ac:dyDescent="0.25">
      <c r="A53" t="e">
        <f>#REF!</f>
        <v>#REF!</v>
      </c>
      <c r="B53" t="e">
        <f>#REF!</f>
        <v>#REF!</v>
      </c>
      <c r="C53" t="e">
        <f>#REF!</f>
        <v>#REF!</v>
      </c>
      <c r="D53" t="e">
        <f>#REF!</f>
        <v>#REF!</v>
      </c>
      <c r="E53" t="e">
        <f>#REF!</f>
        <v>#REF!</v>
      </c>
      <c r="F53" t="e">
        <f>#REF!</f>
        <v>#REF!</v>
      </c>
      <c r="G53" t="e">
        <f>#REF!</f>
        <v>#REF!</v>
      </c>
      <c r="H53" t="e">
        <f>#REF!</f>
        <v>#REF!</v>
      </c>
      <c r="I53" s="16" t="e">
        <f t="shared" ref="I53" si="10">A53</f>
        <v>#REF!</v>
      </c>
      <c r="J53" s="16" t="e">
        <f>VLOOKUP(I53,[0]!jugadores,13,0)</f>
        <v>#REF!</v>
      </c>
      <c r="M53" s="16" t="e">
        <f t="shared" ref="M53" si="11">E53</f>
        <v>#REF!</v>
      </c>
      <c r="N53" s="16" t="e">
        <f>VLOOKUP(I53,[0]!jugadores,9,0)</f>
        <v>#REF!</v>
      </c>
      <c r="P53" s="16" t="e">
        <f>VLOOKUP(I53,[0]!jugadores,2,0)</f>
        <v>#REF!</v>
      </c>
      <c r="R53" s="16" t="e">
        <f>VLOOKUP(I53,[0]!jugadores,8,0)</f>
        <v>#REF!</v>
      </c>
      <c r="T53" s="16" t="e">
        <f>VLOOKUP(I53,[0]!jugadores,14,0)</f>
        <v>#REF!</v>
      </c>
      <c r="U53" s="16" t="e">
        <f>VLOOKUP(I53,[0]!jugadores,12,0)</f>
        <v>#REF!</v>
      </c>
      <c r="V53" s="16" t="e">
        <f>VLOOKUP(I53,[0]!jugadores,11,0)</f>
        <v>#REF!</v>
      </c>
      <c r="W53">
        <v>1</v>
      </c>
    </row>
    <row r="54" spans="1:23" x14ac:dyDescent="0.25">
      <c r="A54" t="e">
        <f>#REF!</f>
        <v>#REF!</v>
      </c>
      <c r="B54" t="e">
        <f>#REF!</f>
        <v>#REF!</v>
      </c>
      <c r="C54" t="e">
        <f>#REF!</f>
        <v>#REF!</v>
      </c>
      <c r="D54" t="e">
        <f>#REF!</f>
        <v>#REF!</v>
      </c>
      <c r="E54" t="e">
        <f>#REF!</f>
        <v>#REF!</v>
      </c>
      <c r="F54" t="e">
        <f>#REF!</f>
        <v>#REF!</v>
      </c>
      <c r="G54" t="e">
        <f>#REF!</f>
        <v>#REF!</v>
      </c>
      <c r="H54" t="e">
        <f>#REF!</f>
        <v>#REF!</v>
      </c>
      <c r="I54" s="16" t="e">
        <f t="shared" ref="I54:I75" si="12">A54</f>
        <v>#REF!</v>
      </c>
      <c r="J54" s="16" t="e">
        <f>VLOOKUP(I54,[0]!jugadores,13,0)</f>
        <v>#REF!</v>
      </c>
      <c r="M54" s="16" t="e">
        <f t="shared" ref="M54:M75" si="13">E54</f>
        <v>#REF!</v>
      </c>
      <c r="N54" s="16" t="e">
        <f>VLOOKUP(I54,[0]!jugadores,9,0)</f>
        <v>#REF!</v>
      </c>
      <c r="P54" s="16" t="e">
        <f>VLOOKUP(I54,[0]!jugadores,2,0)</f>
        <v>#REF!</v>
      </c>
      <c r="R54" s="16" t="e">
        <f>VLOOKUP(I54,[0]!jugadores,8,0)</f>
        <v>#REF!</v>
      </c>
      <c r="T54" s="16" t="e">
        <f>VLOOKUP(I54,[0]!jugadores,14,0)</f>
        <v>#REF!</v>
      </c>
      <c r="U54" s="16" t="e">
        <f>VLOOKUP(I54,[0]!jugadores,12,0)</f>
        <v>#REF!</v>
      </c>
      <c r="V54" s="16" t="e">
        <f>VLOOKUP(I54,[0]!jugadores,11,0)</f>
        <v>#REF!</v>
      </c>
      <c r="W54">
        <v>1</v>
      </c>
    </row>
    <row r="55" spans="1:23" x14ac:dyDescent="0.25">
      <c r="A55" t="e">
        <f>#REF!</f>
        <v>#REF!</v>
      </c>
      <c r="B55" t="e">
        <f>#REF!</f>
        <v>#REF!</v>
      </c>
      <c r="C55" t="e">
        <f>#REF!</f>
        <v>#REF!</v>
      </c>
      <c r="D55" t="e">
        <f>#REF!</f>
        <v>#REF!</v>
      </c>
      <c r="E55" t="e">
        <f>#REF!</f>
        <v>#REF!</v>
      </c>
      <c r="F55" t="e">
        <f>#REF!</f>
        <v>#REF!</v>
      </c>
      <c r="G55" t="e">
        <f>#REF!</f>
        <v>#REF!</v>
      </c>
      <c r="H55" t="e">
        <f>#REF!</f>
        <v>#REF!</v>
      </c>
      <c r="I55" s="16" t="e">
        <f t="shared" si="12"/>
        <v>#REF!</v>
      </c>
      <c r="J55" s="16" t="e">
        <f>VLOOKUP(I55,[0]!jugadores,13,0)</f>
        <v>#REF!</v>
      </c>
      <c r="M55" s="16" t="e">
        <f t="shared" si="13"/>
        <v>#REF!</v>
      </c>
      <c r="N55" s="16" t="e">
        <f>VLOOKUP(I55,[0]!jugadores,9,0)</f>
        <v>#REF!</v>
      </c>
      <c r="P55" s="16" t="e">
        <f>VLOOKUP(I55,[0]!jugadores,2,0)</f>
        <v>#REF!</v>
      </c>
      <c r="R55" s="16" t="e">
        <f>VLOOKUP(I55,[0]!jugadores,8,0)</f>
        <v>#REF!</v>
      </c>
      <c r="T55" s="16" t="e">
        <f>VLOOKUP(I55,[0]!jugadores,14,0)</f>
        <v>#REF!</v>
      </c>
      <c r="U55" s="16" t="e">
        <f>VLOOKUP(I55,[0]!jugadores,12,0)</f>
        <v>#REF!</v>
      </c>
      <c r="V55" s="16" t="e">
        <f>VLOOKUP(I55,[0]!jugadores,11,0)</f>
        <v>#REF!</v>
      </c>
      <c r="W55">
        <v>2</v>
      </c>
    </row>
    <row r="56" spans="1:23" x14ac:dyDescent="0.25">
      <c r="A56" t="e">
        <f>#REF!</f>
        <v>#REF!</v>
      </c>
      <c r="B56" t="e">
        <f>#REF!</f>
        <v>#REF!</v>
      </c>
      <c r="C56" t="e">
        <f>#REF!</f>
        <v>#REF!</v>
      </c>
      <c r="D56" t="e">
        <f>#REF!</f>
        <v>#REF!</v>
      </c>
      <c r="E56" t="e">
        <f>#REF!</f>
        <v>#REF!</v>
      </c>
      <c r="F56" t="e">
        <f>#REF!</f>
        <v>#REF!</v>
      </c>
      <c r="G56" t="e">
        <f>#REF!</f>
        <v>#REF!</v>
      </c>
      <c r="H56" t="e">
        <f>#REF!</f>
        <v>#REF!</v>
      </c>
      <c r="I56" s="16" t="e">
        <f t="shared" si="12"/>
        <v>#REF!</v>
      </c>
      <c r="J56" s="16" t="e">
        <f>VLOOKUP(I56,[0]!jugadores,13,0)</f>
        <v>#REF!</v>
      </c>
      <c r="M56" s="16" t="e">
        <f t="shared" si="13"/>
        <v>#REF!</v>
      </c>
      <c r="N56" s="16" t="e">
        <f>VLOOKUP(I56,[0]!jugadores,9,0)</f>
        <v>#REF!</v>
      </c>
      <c r="P56" s="16" t="e">
        <f>VLOOKUP(I56,[0]!jugadores,2,0)</f>
        <v>#REF!</v>
      </c>
      <c r="R56" s="16" t="e">
        <f>VLOOKUP(I56,[0]!jugadores,8,0)</f>
        <v>#REF!</v>
      </c>
      <c r="T56" s="16" t="e">
        <f>VLOOKUP(I56,[0]!jugadores,14,0)</f>
        <v>#REF!</v>
      </c>
      <c r="U56" s="16" t="e">
        <f>VLOOKUP(I56,[0]!jugadores,12,0)</f>
        <v>#REF!</v>
      </c>
      <c r="V56" s="16" t="e">
        <f>VLOOKUP(I56,[0]!jugadores,11,0)</f>
        <v>#REF!</v>
      </c>
      <c r="W56">
        <v>2</v>
      </c>
    </row>
    <row r="57" spans="1:23" x14ac:dyDescent="0.25">
      <c r="A57" t="e">
        <f>#REF!</f>
        <v>#REF!</v>
      </c>
      <c r="B57" t="e">
        <f>#REF!</f>
        <v>#REF!</v>
      </c>
      <c r="C57" t="e">
        <f>#REF!</f>
        <v>#REF!</v>
      </c>
      <c r="D57" t="e">
        <f>#REF!</f>
        <v>#REF!</v>
      </c>
      <c r="E57" t="e">
        <f>#REF!</f>
        <v>#REF!</v>
      </c>
      <c r="F57" t="e">
        <f>#REF!</f>
        <v>#REF!</v>
      </c>
      <c r="G57" t="e">
        <f>#REF!</f>
        <v>#REF!</v>
      </c>
      <c r="H57" t="e">
        <f>#REF!</f>
        <v>#REF!</v>
      </c>
      <c r="I57" s="16" t="e">
        <f t="shared" si="12"/>
        <v>#REF!</v>
      </c>
      <c r="J57" s="16" t="e">
        <f>VLOOKUP(I57,[0]!jugadores,13,0)</f>
        <v>#REF!</v>
      </c>
      <c r="M57" s="16" t="e">
        <f t="shared" si="13"/>
        <v>#REF!</v>
      </c>
      <c r="N57" s="16" t="e">
        <f>VLOOKUP(I57,[0]!jugadores,9,0)</f>
        <v>#REF!</v>
      </c>
      <c r="P57" s="16" t="e">
        <f>VLOOKUP(I57,[0]!jugadores,2,0)</f>
        <v>#REF!</v>
      </c>
      <c r="R57" s="16" t="e">
        <f>VLOOKUP(I57,[0]!jugadores,8,0)</f>
        <v>#REF!</v>
      </c>
      <c r="T57" s="16" t="e">
        <f>VLOOKUP(I57,[0]!jugadores,14,0)</f>
        <v>#REF!</v>
      </c>
      <c r="U57" s="16" t="e">
        <f>VLOOKUP(I57,[0]!jugadores,12,0)</f>
        <v>#REF!</v>
      </c>
      <c r="V57" s="16" t="e">
        <f>VLOOKUP(I57,[0]!jugadores,11,0)</f>
        <v>#REF!</v>
      </c>
      <c r="W57">
        <v>3</v>
      </c>
    </row>
    <row r="58" spans="1:23" x14ac:dyDescent="0.25">
      <c r="A58" t="e">
        <f>#REF!</f>
        <v>#REF!</v>
      </c>
      <c r="B58" t="e">
        <f>#REF!</f>
        <v>#REF!</v>
      </c>
      <c r="C58" t="e">
        <f>#REF!</f>
        <v>#REF!</v>
      </c>
      <c r="D58" t="e">
        <f>#REF!</f>
        <v>#REF!</v>
      </c>
      <c r="E58" t="e">
        <f>#REF!</f>
        <v>#REF!</v>
      </c>
      <c r="F58" t="e">
        <f>#REF!</f>
        <v>#REF!</v>
      </c>
      <c r="G58" t="e">
        <f>#REF!</f>
        <v>#REF!</v>
      </c>
      <c r="H58" t="e">
        <f>#REF!</f>
        <v>#REF!</v>
      </c>
      <c r="I58" s="16" t="e">
        <f t="shared" si="12"/>
        <v>#REF!</v>
      </c>
      <c r="J58" s="16" t="e">
        <f>VLOOKUP(I58,[0]!jugadores,13,0)</f>
        <v>#REF!</v>
      </c>
      <c r="M58" s="16" t="e">
        <f t="shared" si="13"/>
        <v>#REF!</v>
      </c>
      <c r="N58" s="16" t="e">
        <f>VLOOKUP(I58,[0]!jugadores,9,0)</f>
        <v>#REF!</v>
      </c>
      <c r="P58" s="16" t="e">
        <f>VLOOKUP(I58,[0]!jugadores,2,0)</f>
        <v>#REF!</v>
      </c>
      <c r="R58" s="16" t="e">
        <f>VLOOKUP(I58,[0]!jugadores,8,0)</f>
        <v>#REF!</v>
      </c>
      <c r="T58" s="16" t="e">
        <f>VLOOKUP(I58,[0]!jugadores,14,0)</f>
        <v>#REF!</v>
      </c>
      <c r="U58" s="16" t="e">
        <f>VLOOKUP(I58,[0]!jugadores,12,0)</f>
        <v>#REF!</v>
      </c>
      <c r="V58" s="16" t="e">
        <f>VLOOKUP(I58,[0]!jugadores,11,0)</f>
        <v>#REF!</v>
      </c>
      <c r="W58">
        <v>3</v>
      </c>
    </row>
    <row r="59" spans="1:23" x14ac:dyDescent="0.25">
      <c r="A59" t="e">
        <f>#REF!</f>
        <v>#REF!</v>
      </c>
      <c r="B59" t="e">
        <f>#REF!</f>
        <v>#REF!</v>
      </c>
      <c r="C59" t="e">
        <f>#REF!</f>
        <v>#REF!</v>
      </c>
      <c r="D59" t="e">
        <f>#REF!</f>
        <v>#REF!</v>
      </c>
      <c r="E59" t="e">
        <f>#REF!</f>
        <v>#REF!</v>
      </c>
      <c r="F59" t="e">
        <f>#REF!</f>
        <v>#REF!</v>
      </c>
      <c r="G59" t="e">
        <f>#REF!</f>
        <v>#REF!</v>
      </c>
      <c r="H59" t="e">
        <f>#REF!</f>
        <v>#REF!</v>
      </c>
      <c r="I59" s="16" t="e">
        <f t="shared" si="12"/>
        <v>#REF!</v>
      </c>
      <c r="J59" s="16" t="e">
        <f>VLOOKUP(I59,[0]!jugadores,13,0)</f>
        <v>#REF!</v>
      </c>
      <c r="M59" s="16" t="e">
        <f t="shared" si="13"/>
        <v>#REF!</v>
      </c>
      <c r="N59" s="16" t="e">
        <f>VLOOKUP(I59,[0]!jugadores,9,0)</f>
        <v>#REF!</v>
      </c>
      <c r="P59" s="16" t="e">
        <f>VLOOKUP(I59,[0]!jugadores,2,0)</f>
        <v>#REF!</v>
      </c>
      <c r="R59" s="16" t="e">
        <f>VLOOKUP(I59,[0]!jugadores,8,0)</f>
        <v>#REF!</v>
      </c>
      <c r="T59" s="16" t="e">
        <f>VLOOKUP(I59,[0]!jugadores,14,0)</f>
        <v>#REF!</v>
      </c>
      <c r="U59" s="16" t="e">
        <f>VLOOKUP(I59,[0]!jugadores,12,0)</f>
        <v>#REF!</v>
      </c>
      <c r="V59" s="16" t="e">
        <f>VLOOKUP(I59,[0]!jugadores,11,0)</f>
        <v>#REF!</v>
      </c>
      <c r="W59">
        <v>4</v>
      </c>
    </row>
    <row r="60" spans="1:23" x14ac:dyDescent="0.25">
      <c r="A60" t="e">
        <f>#REF!</f>
        <v>#REF!</v>
      </c>
      <c r="B60" t="e">
        <f>#REF!</f>
        <v>#REF!</v>
      </c>
      <c r="C60" t="e">
        <f>#REF!</f>
        <v>#REF!</v>
      </c>
      <c r="D60" t="e">
        <f>#REF!</f>
        <v>#REF!</v>
      </c>
      <c r="E60" t="e">
        <f>#REF!</f>
        <v>#REF!</v>
      </c>
      <c r="F60" t="e">
        <f>#REF!</f>
        <v>#REF!</v>
      </c>
      <c r="G60" t="e">
        <f>#REF!</f>
        <v>#REF!</v>
      </c>
      <c r="H60" t="e">
        <f>#REF!</f>
        <v>#REF!</v>
      </c>
      <c r="I60" s="16" t="e">
        <f t="shared" si="12"/>
        <v>#REF!</v>
      </c>
      <c r="J60" s="16" t="e">
        <f>VLOOKUP(I60,[0]!jugadores,13,0)</f>
        <v>#REF!</v>
      </c>
      <c r="M60" s="16" t="e">
        <f t="shared" si="13"/>
        <v>#REF!</v>
      </c>
      <c r="N60" s="16" t="e">
        <f>VLOOKUP(I60,[0]!jugadores,9,0)</f>
        <v>#REF!</v>
      </c>
      <c r="P60" s="16" t="e">
        <f>VLOOKUP(I60,[0]!jugadores,2,0)</f>
        <v>#REF!</v>
      </c>
      <c r="R60" s="16" t="e">
        <f>VLOOKUP(I60,[0]!jugadores,8,0)</f>
        <v>#REF!</v>
      </c>
      <c r="T60" s="16" t="e">
        <f>VLOOKUP(I60,[0]!jugadores,14,0)</f>
        <v>#REF!</v>
      </c>
      <c r="U60" s="16" t="e">
        <f>VLOOKUP(I60,[0]!jugadores,12,0)</f>
        <v>#REF!</v>
      </c>
      <c r="V60" s="16" t="e">
        <f>VLOOKUP(I60,[0]!jugadores,11,0)</f>
        <v>#REF!</v>
      </c>
      <c r="W60">
        <v>4</v>
      </c>
    </row>
    <row r="61" spans="1:23" x14ac:dyDescent="0.25">
      <c r="A61" t="e">
        <f>#REF!</f>
        <v>#REF!</v>
      </c>
      <c r="B61" t="e">
        <f>#REF!</f>
        <v>#REF!</v>
      </c>
      <c r="C61" t="e">
        <f>#REF!</f>
        <v>#REF!</v>
      </c>
      <c r="D61" t="e">
        <f>#REF!</f>
        <v>#REF!</v>
      </c>
      <c r="E61" t="e">
        <f>#REF!</f>
        <v>#REF!</v>
      </c>
      <c r="F61" t="e">
        <f>#REF!</f>
        <v>#REF!</v>
      </c>
      <c r="G61" t="e">
        <f>#REF!</f>
        <v>#REF!</v>
      </c>
      <c r="H61" t="e">
        <f>#REF!</f>
        <v>#REF!</v>
      </c>
      <c r="I61" s="16" t="e">
        <f t="shared" si="12"/>
        <v>#REF!</v>
      </c>
      <c r="J61" s="16" t="e">
        <f>VLOOKUP(I61,[0]!jugadores,13,0)</f>
        <v>#REF!</v>
      </c>
      <c r="M61" s="16" t="e">
        <f t="shared" si="13"/>
        <v>#REF!</v>
      </c>
      <c r="N61" s="16" t="e">
        <f>VLOOKUP(I61,[0]!jugadores,9,0)</f>
        <v>#REF!</v>
      </c>
      <c r="P61" s="16" t="e">
        <f>VLOOKUP(I61,[0]!jugadores,2,0)</f>
        <v>#REF!</v>
      </c>
      <c r="R61" s="16" t="e">
        <f>VLOOKUP(I61,[0]!jugadores,8,0)</f>
        <v>#REF!</v>
      </c>
      <c r="T61" s="16" t="e">
        <f>VLOOKUP(I61,[0]!jugadores,14,0)</f>
        <v>#REF!</v>
      </c>
      <c r="U61" s="16" t="e">
        <f>VLOOKUP(I61,[0]!jugadores,12,0)</f>
        <v>#REF!</v>
      </c>
      <c r="V61" s="16" t="e">
        <f>VLOOKUP(I61,[0]!jugadores,11,0)</f>
        <v>#REF!</v>
      </c>
      <c r="W61">
        <v>5</v>
      </c>
    </row>
    <row r="62" spans="1:23" x14ac:dyDescent="0.25">
      <c r="A62" t="e">
        <f>#REF!</f>
        <v>#REF!</v>
      </c>
      <c r="B62" t="e">
        <f>#REF!</f>
        <v>#REF!</v>
      </c>
      <c r="C62" t="e">
        <f>#REF!</f>
        <v>#REF!</v>
      </c>
      <c r="D62" t="e">
        <f>#REF!</f>
        <v>#REF!</v>
      </c>
      <c r="E62" t="e">
        <f>#REF!</f>
        <v>#REF!</v>
      </c>
      <c r="F62" t="e">
        <f>#REF!</f>
        <v>#REF!</v>
      </c>
      <c r="G62" t="e">
        <f>#REF!</f>
        <v>#REF!</v>
      </c>
      <c r="H62" t="e">
        <f>#REF!</f>
        <v>#REF!</v>
      </c>
      <c r="I62" s="16" t="e">
        <f t="shared" si="12"/>
        <v>#REF!</v>
      </c>
      <c r="J62" s="16" t="e">
        <f>VLOOKUP(I62,[0]!jugadores,13,0)</f>
        <v>#REF!</v>
      </c>
      <c r="M62" s="16" t="e">
        <f t="shared" si="13"/>
        <v>#REF!</v>
      </c>
      <c r="N62" s="16" t="e">
        <f>VLOOKUP(I62,[0]!jugadores,9,0)</f>
        <v>#REF!</v>
      </c>
      <c r="P62" s="16" t="e">
        <f>VLOOKUP(I62,[0]!jugadores,2,0)</f>
        <v>#REF!</v>
      </c>
      <c r="R62" s="16" t="e">
        <f>VLOOKUP(I62,[0]!jugadores,8,0)</f>
        <v>#REF!</v>
      </c>
      <c r="T62" s="16" t="e">
        <f>VLOOKUP(I62,[0]!jugadores,14,0)</f>
        <v>#REF!</v>
      </c>
      <c r="U62" s="16" t="e">
        <f>VLOOKUP(I62,[0]!jugadores,12,0)</f>
        <v>#REF!</v>
      </c>
      <c r="V62" s="16" t="e">
        <f>VLOOKUP(I62,[0]!jugadores,11,0)</f>
        <v>#REF!</v>
      </c>
      <c r="W62">
        <v>5</v>
      </c>
    </row>
    <row r="63" spans="1:23" x14ac:dyDescent="0.25">
      <c r="A63" t="e">
        <f>#REF!</f>
        <v>#REF!</v>
      </c>
      <c r="B63" t="e">
        <f>#REF!</f>
        <v>#REF!</v>
      </c>
      <c r="C63" t="e">
        <f>#REF!</f>
        <v>#REF!</v>
      </c>
      <c r="D63" t="e">
        <f>#REF!</f>
        <v>#REF!</v>
      </c>
      <c r="E63" t="e">
        <f>#REF!</f>
        <v>#REF!</v>
      </c>
      <c r="F63" t="e">
        <f>#REF!</f>
        <v>#REF!</v>
      </c>
      <c r="G63" t="e">
        <f>#REF!</f>
        <v>#REF!</v>
      </c>
      <c r="H63" t="e">
        <f>#REF!</f>
        <v>#REF!</v>
      </c>
      <c r="I63" s="16" t="e">
        <f t="shared" si="12"/>
        <v>#REF!</v>
      </c>
      <c r="J63" s="16" t="e">
        <f>VLOOKUP(I63,[0]!jugadores,13,0)</f>
        <v>#REF!</v>
      </c>
      <c r="M63" s="16" t="e">
        <f t="shared" si="13"/>
        <v>#REF!</v>
      </c>
      <c r="N63" s="16" t="e">
        <f>VLOOKUP(I63,[0]!jugadores,9,0)</f>
        <v>#REF!</v>
      </c>
      <c r="P63" s="16" t="e">
        <f>VLOOKUP(I63,[0]!jugadores,2,0)</f>
        <v>#REF!</v>
      </c>
      <c r="R63" s="16" t="e">
        <f>VLOOKUP(I63,[0]!jugadores,8,0)</f>
        <v>#REF!</v>
      </c>
      <c r="T63" s="16" t="e">
        <f>VLOOKUP(I63,[0]!jugadores,14,0)</f>
        <v>#REF!</v>
      </c>
      <c r="U63" s="16" t="e">
        <f>VLOOKUP(I63,[0]!jugadores,12,0)</f>
        <v>#REF!</v>
      </c>
      <c r="V63" s="16" t="e">
        <f>VLOOKUP(I63,[0]!jugadores,11,0)</f>
        <v>#REF!</v>
      </c>
      <c r="W63">
        <v>6</v>
      </c>
    </row>
    <row r="64" spans="1:23" x14ac:dyDescent="0.25">
      <c r="A64" t="e">
        <f>#REF!</f>
        <v>#REF!</v>
      </c>
      <c r="B64" t="e">
        <f>#REF!</f>
        <v>#REF!</v>
      </c>
      <c r="C64" t="e">
        <f>#REF!</f>
        <v>#REF!</v>
      </c>
      <c r="D64" t="e">
        <f>#REF!</f>
        <v>#REF!</v>
      </c>
      <c r="E64" t="e">
        <f>#REF!</f>
        <v>#REF!</v>
      </c>
      <c r="F64" t="e">
        <f>#REF!</f>
        <v>#REF!</v>
      </c>
      <c r="G64" t="e">
        <f>#REF!</f>
        <v>#REF!</v>
      </c>
      <c r="H64" t="e">
        <f>#REF!</f>
        <v>#REF!</v>
      </c>
      <c r="I64" s="16" t="e">
        <f t="shared" si="12"/>
        <v>#REF!</v>
      </c>
      <c r="J64" s="16" t="e">
        <f>VLOOKUP(I64,[0]!jugadores,13,0)</f>
        <v>#REF!</v>
      </c>
      <c r="M64" s="16" t="e">
        <f t="shared" si="13"/>
        <v>#REF!</v>
      </c>
      <c r="N64" s="16" t="e">
        <f>VLOOKUP(I64,[0]!jugadores,9,0)</f>
        <v>#REF!</v>
      </c>
      <c r="P64" s="16" t="e">
        <f>VLOOKUP(I64,[0]!jugadores,2,0)</f>
        <v>#REF!</v>
      </c>
      <c r="R64" s="16" t="e">
        <f>VLOOKUP(I64,[0]!jugadores,8,0)</f>
        <v>#REF!</v>
      </c>
      <c r="T64" s="16" t="e">
        <f>VLOOKUP(I64,[0]!jugadores,14,0)</f>
        <v>#REF!</v>
      </c>
      <c r="U64" s="16" t="e">
        <f>VLOOKUP(I64,[0]!jugadores,12,0)</f>
        <v>#REF!</v>
      </c>
      <c r="V64" s="16" t="e">
        <f>VLOOKUP(I64,[0]!jugadores,11,0)</f>
        <v>#REF!</v>
      </c>
      <c r="W64">
        <v>6</v>
      </c>
    </row>
    <row r="65" spans="1:23" x14ac:dyDescent="0.25">
      <c r="A65" t="e">
        <f>#REF!</f>
        <v>#REF!</v>
      </c>
      <c r="B65" t="e">
        <f>#REF!</f>
        <v>#REF!</v>
      </c>
      <c r="C65" t="e">
        <f>#REF!</f>
        <v>#REF!</v>
      </c>
      <c r="D65" t="e">
        <f>#REF!</f>
        <v>#REF!</v>
      </c>
      <c r="E65" t="e">
        <f>#REF!</f>
        <v>#REF!</v>
      </c>
      <c r="F65" t="e">
        <f>#REF!</f>
        <v>#REF!</v>
      </c>
      <c r="G65" t="e">
        <f>#REF!</f>
        <v>#REF!</v>
      </c>
      <c r="H65" t="e">
        <f>#REF!</f>
        <v>#REF!</v>
      </c>
      <c r="I65" s="16" t="e">
        <f t="shared" si="12"/>
        <v>#REF!</v>
      </c>
      <c r="J65" s="16" t="e">
        <f>VLOOKUP(I65,[0]!jugadores,13,0)</f>
        <v>#REF!</v>
      </c>
      <c r="M65" s="16" t="e">
        <f t="shared" si="13"/>
        <v>#REF!</v>
      </c>
      <c r="N65" s="16" t="e">
        <f>VLOOKUP(I65,[0]!jugadores,9,0)</f>
        <v>#REF!</v>
      </c>
      <c r="P65" s="16" t="e">
        <f>VLOOKUP(I65,[0]!jugadores,2,0)</f>
        <v>#REF!</v>
      </c>
      <c r="R65" s="16" t="e">
        <f>VLOOKUP(I65,[0]!jugadores,8,0)</f>
        <v>#REF!</v>
      </c>
      <c r="T65" s="16" t="e">
        <f>VLOOKUP(I65,[0]!jugadores,14,0)</f>
        <v>#REF!</v>
      </c>
      <c r="U65" s="16" t="e">
        <f>VLOOKUP(I65,[0]!jugadores,12,0)</f>
        <v>#REF!</v>
      </c>
      <c r="V65" s="16" t="e">
        <f>VLOOKUP(I65,[0]!jugadores,11,0)</f>
        <v>#REF!</v>
      </c>
      <c r="W65">
        <v>7</v>
      </c>
    </row>
    <row r="66" spans="1:23" x14ac:dyDescent="0.25">
      <c r="A66" t="e">
        <f>#REF!</f>
        <v>#REF!</v>
      </c>
      <c r="B66" t="e">
        <f>#REF!</f>
        <v>#REF!</v>
      </c>
      <c r="C66" t="e">
        <f>#REF!</f>
        <v>#REF!</v>
      </c>
      <c r="D66" t="e">
        <f>#REF!</f>
        <v>#REF!</v>
      </c>
      <c r="E66" t="e">
        <f>#REF!</f>
        <v>#REF!</v>
      </c>
      <c r="F66" t="e">
        <f>#REF!</f>
        <v>#REF!</v>
      </c>
      <c r="G66" t="e">
        <f>#REF!</f>
        <v>#REF!</v>
      </c>
      <c r="H66" t="e">
        <f>#REF!</f>
        <v>#REF!</v>
      </c>
      <c r="I66" s="16" t="e">
        <f t="shared" si="12"/>
        <v>#REF!</v>
      </c>
      <c r="J66" s="16" t="e">
        <f>VLOOKUP(I66,[0]!jugadores,13,0)</f>
        <v>#REF!</v>
      </c>
      <c r="M66" s="16" t="e">
        <f t="shared" si="13"/>
        <v>#REF!</v>
      </c>
      <c r="N66" s="16" t="e">
        <f>VLOOKUP(I66,[0]!jugadores,9,0)</f>
        <v>#REF!</v>
      </c>
      <c r="P66" s="16" t="e">
        <f>VLOOKUP(I66,[0]!jugadores,2,0)</f>
        <v>#REF!</v>
      </c>
      <c r="R66" s="16" t="e">
        <f>VLOOKUP(I66,[0]!jugadores,8,0)</f>
        <v>#REF!</v>
      </c>
      <c r="T66" s="16" t="e">
        <f>VLOOKUP(I66,[0]!jugadores,14,0)</f>
        <v>#REF!</v>
      </c>
      <c r="U66" s="16" t="e">
        <f>VLOOKUP(I66,[0]!jugadores,12,0)</f>
        <v>#REF!</v>
      </c>
      <c r="V66" s="16" t="e">
        <f>VLOOKUP(I66,[0]!jugadores,11,0)</f>
        <v>#REF!</v>
      </c>
      <c r="W66">
        <v>7</v>
      </c>
    </row>
    <row r="70" spans="1:23" x14ac:dyDescent="0.25">
      <c r="A70" t="e">
        <f>#REF!</f>
        <v>#REF!</v>
      </c>
      <c r="B70" t="e">
        <f>#REF!</f>
        <v>#REF!</v>
      </c>
      <c r="C70" t="e">
        <f>#REF!</f>
        <v>#REF!</v>
      </c>
      <c r="D70" t="e">
        <f>#REF!</f>
        <v>#REF!</v>
      </c>
      <c r="E70" t="e">
        <f>#REF!</f>
        <v>#REF!</v>
      </c>
      <c r="F70" t="e">
        <f>#REF!</f>
        <v>#REF!</v>
      </c>
      <c r="G70" t="e">
        <f>#REF!</f>
        <v>#REF!</v>
      </c>
      <c r="H70" t="e">
        <f>#REF!</f>
        <v>#REF!</v>
      </c>
      <c r="I70" s="16" t="e">
        <f t="shared" si="12"/>
        <v>#REF!</v>
      </c>
      <c r="J70" s="16" t="e">
        <f>VLOOKUP(I70,[0]!jugadores,13,0)</f>
        <v>#REF!</v>
      </c>
      <c r="M70" s="16" t="e">
        <f t="shared" si="13"/>
        <v>#REF!</v>
      </c>
      <c r="N70" s="16" t="e">
        <f>VLOOKUP(I70,[0]!jugadores,9,0)</f>
        <v>#REF!</v>
      </c>
      <c r="P70" s="16" t="e">
        <f>VLOOKUP(I70,[0]!jugadores,2,0)</f>
        <v>#REF!</v>
      </c>
      <c r="R70" s="16" t="e">
        <f>VLOOKUP(I70,[0]!jugadores,8,0)</f>
        <v>#REF!</v>
      </c>
      <c r="T70" s="16" t="e">
        <f>VLOOKUP(I70,[0]!jugadores,14,0)</f>
        <v>#REF!</v>
      </c>
      <c r="U70" s="16" t="e">
        <f>VLOOKUP(I70,[0]!jugadores,12,0)</f>
        <v>#REF!</v>
      </c>
      <c r="V70" s="16" t="e">
        <f>VLOOKUP(I70,[0]!jugadores,11,0)</f>
        <v>#REF!</v>
      </c>
      <c r="W70">
        <v>8</v>
      </c>
    </row>
    <row r="71" spans="1:23" x14ac:dyDescent="0.25">
      <c r="A71" t="e">
        <f>#REF!</f>
        <v>#REF!</v>
      </c>
      <c r="B71" t="e">
        <f>#REF!</f>
        <v>#REF!</v>
      </c>
      <c r="C71" t="e">
        <f>#REF!</f>
        <v>#REF!</v>
      </c>
      <c r="D71" t="e">
        <f>#REF!</f>
        <v>#REF!</v>
      </c>
      <c r="E71" t="e">
        <f>#REF!</f>
        <v>#REF!</v>
      </c>
      <c r="F71" t="e">
        <f>#REF!</f>
        <v>#REF!</v>
      </c>
      <c r="G71" t="e">
        <f>#REF!</f>
        <v>#REF!</v>
      </c>
      <c r="H71" t="e">
        <f>#REF!</f>
        <v>#REF!</v>
      </c>
      <c r="I71" s="16" t="e">
        <f t="shared" si="12"/>
        <v>#REF!</v>
      </c>
      <c r="J71" s="16" t="e">
        <f>VLOOKUP(I71,[0]!jugadores,13,0)</f>
        <v>#REF!</v>
      </c>
      <c r="M71" s="16" t="e">
        <f t="shared" si="13"/>
        <v>#REF!</v>
      </c>
      <c r="N71" s="16" t="e">
        <f>VLOOKUP(I71,[0]!jugadores,9,0)</f>
        <v>#REF!</v>
      </c>
      <c r="P71" s="16" t="e">
        <f>VLOOKUP(I71,[0]!jugadores,2,0)</f>
        <v>#REF!</v>
      </c>
      <c r="R71" s="16" t="e">
        <f>VLOOKUP(I71,[0]!jugadores,8,0)</f>
        <v>#REF!</v>
      </c>
      <c r="T71" s="16" t="e">
        <f>VLOOKUP(I71,[0]!jugadores,14,0)</f>
        <v>#REF!</v>
      </c>
      <c r="U71" s="16" t="e">
        <f>VLOOKUP(I71,[0]!jugadores,12,0)</f>
        <v>#REF!</v>
      </c>
      <c r="V71" s="16" t="e">
        <f>VLOOKUP(I71,[0]!jugadores,11,0)</f>
        <v>#REF!</v>
      </c>
      <c r="W71">
        <v>8</v>
      </c>
    </row>
    <row r="72" spans="1:23" x14ac:dyDescent="0.25">
      <c r="A72" t="e">
        <f>#REF!</f>
        <v>#REF!</v>
      </c>
      <c r="B72" t="e">
        <f>#REF!</f>
        <v>#REF!</v>
      </c>
      <c r="C72" t="e">
        <f>#REF!</f>
        <v>#REF!</v>
      </c>
      <c r="D72" t="e">
        <f>#REF!</f>
        <v>#REF!</v>
      </c>
      <c r="E72" t="e">
        <f>#REF!</f>
        <v>#REF!</v>
      </c>
      <c r="F72" t="e">
        <f>#REF!</f>
        <v>#REF!</v>
      </c>
      <c r="G72" t="e">
        <f>#REF!</f>
        <v>#REF!</v>
      </c>
      <c r="H72" t="e">
        <f>#REF!</f>
        <v>#REF!</v>
      </c>
      <c r="I72" s="16" t="e">
        <f t="shared" si="12"/>
        <v>#REF!</v>
      </c>
      <c r="J72" s="16" t="e">
        <f>VLOOKUP(I72,[0]!jugadores,13,0)</f>
        <v>#REF!</v>
      </c>
      <c r="M72" s="16" t="e">
        <f t="shared" si="13"/>
        <v>#REF!</v>
      </c>
      <c r="N72" s="16" t="e">
        <f>VLOOKUP(I72,[0]!jugadores,9,0)</f>
        <v>#REF!</v>
      </c>
      <c r="P72" s="16" t="e">
        <f>VLOOKUP(I72,[0]!jugadores,2,0)</f>
        <v>#REF!</v>
      </c>
      <c r="R72" s="16" t="e">
        <f>VLOOKUP(I72,[0]!jugadores,8,0)</f>
        <v>#REF!</v>
      </c>
      <c r="T72" s="16" t="e">
        <f>VLOOKUP(I72,[0]!jugadores,14,0)</f>
        <v>#REF!</v>
      </c>
      <c r="U72" s="16" t="e">
        <f>VLOOKUP(I72,[0]!jugadores,12,0)</f>
        <v>#REF!</v>
      </c>
      <c r="V72" s="16" t="e">
        <f>VLOOKUP(I72,[0]!jugadores,11,0)</f>
        <v>#REF!</v>
      </c>
      <c r="W72">
        <v>9</v>
      </c>
    </row>
    <row r="73" spans="1:23" x14ac:dyDescent="0.25">
      <c r="A73" t="e">
        <f>#REF!</f>
        <v>#REF!</v>
      </c>
      <c r="B73" t="e">
        <f>#REF!</f>
        <v>#REF!</v>
      </c>
      <c r="C73" t="e">
        <f>#REF!</f>
        <v>#REF!</v>
      </c>
      <c r="D73" t="e">
        <f>#REF!</f>
        <v>#REF!</v>
      </c>
      <c r="E73" t="e">
        <f>#REF!</f>
        <v>#REF!</v>
      </c>
      <c r="F73" t="e">
        <f>#REF!</f>
        <v>#REF!</v>
      </c>
      <c r="G73" t="e">
        <f>#REF!</f>
        <v>#REF!</v>
      </c>
      <c r="H73" t="e">
        <f>#REF!</f>
        <v>#REF!</v>
      </c>
      <c r="I73" s="16" t="e">
        <f t="shared" si="12"/>
        <v>#REF!</v>
      </c>
      <c r="J73" s="16" t="e">
        <f>VLOOKUP(I73,[0]!jugadores,13,0)</f>
        <v>#REF!</v>
      </c>
      <c r="M73" s="16" t="e">
        <f t="shared" si="13"/>
        <v>#REF!</v>
      </c>
      <c r="N73" s="16" t="e">
        <f>VLOOKUP(I73,[0]!jugadores,9,0)</f>
        <v>#REF!</v>
      </c>
      <c r="P73" s="16" t="e">
        <f>VLOOKUP(I73,[0]!jugadores,2,0)</f>
        <v>#REF!</v>
      </c>
      <c r="R73" s="16" t="e">
        <f>VLOOKUP(I73,[0]!jugadores,8,0)</f>
        <v>#REF!</v>
      </c>
      <c r="T73" s="16" t="e">
        <f>VLOOKUP(I73,[0]!jugadores,14,0)</f>
        <v>#REF!</v>
      </c>
      <c r="U73" s="16" t="e">
        <f>VLOOKUP(I73,[0]!jugadores,12,0)</f>
        <v>#REF!</v>
      </c>
      <c r="V73" s="16" t="e">
        <f>VLOOKUP(I73,[0]!jugadores,11,0)</f>
        <v>#REF!</v>
      </c>
      <c r="W73">
        <v>9</v>
      </c>
    </row>
    <row r="74" spans="1:23" x14ac:dyDescent="0.25">
      <c r="A74" t="e">
        <f>#REF!</f>
        <v>#REF!</v>
      </c>
      <c r="B74" t="e">
        <f>#REF!</f>
        <v>#REF!</v>
      </c>
      <c r="C74" t="e">
        <f>#REF!</f>
        <v>#REF!</v>
      </c>
      <c r="D74" t="e">
        <f>#REF!</f>
        <v>#REF!</v>
      </c>
      <c r="E74" t="e">
        <f>#REF!</f>
        <v>#REF!</v>
      </c>
      <c r="F74" t="e">
        <f>#REF!</f>
        <v>#REF!</v>
      </c>
      <c r="G74" t="e">
        <f>#REF!</f>
        <v>#REF!</v>
      </c>
      <c r="H74" t="e">
        <f>#REF!</f>
        <v>#REF!</v>
      </c>
      <c r="I74" s="16" t="e">
        <f t="shared" si="12"/>
        <v>#REF!</v>
      </c>
      <c r="J74" s="16" t="e">
        <f>VLOOKUP(I74,[0]!jugadores,13,0)</f>
        <v>#REF!</v>
      </c>
      <c r="M74" s="16" t="e">
        <f t="shared" si="13"/>
        <v>#REF!</v>
      </c>
      <c r="N74" s="16" t="e">
        <f>VLOOKUP(I74,[0]!jugadores,9,0)</f>
        <v>#REF!</v>
      </c>
      <c r="P74" s="16" t="e">
        <f>VLOOKUP(I74,[0]!jugadores,2,0)</f>
        <v>#REF!</v>
      </c>
      <c r="R74" s="16" t="e">
        <f>VLOOKUP(I74,[0]!jugadores,8,0)</f>
        <v>#REF!</v>
      </c>
      <c r="T74" s="16" t="e">
        <f>VLOOKUP(I74,[0]!jugadores,14,0)</f>
        <v>#REF!</v>
      </c>
      <c r="U74" s="16" t="e">
        <f>VLOOKUP(I74,[0]!jugadores,12,0)</f>
        <v>#REF!</v>
      </c>
      <c r="V74" s="16" t="e">
        <f>VLOOKUP(I74,[0]!jugadores,11,0)</f>
        <v>#REF!</v>
      </c>
      <c r="W74">
        <v>10</v>
      </c>
    </row>
    <row r="75" spans="1:23" x14ac:dyDescent="0.25">
      <c r="A75" t="e">
        <f>#REF!</f>
        <v>#REF!</v>
      </c>
      <c r="B75" t="e">
        <f>#REF!</f>
        <v>#REF!</v>
      </c>
      <c r="C75" t="e">
        <f>#REF!</f>
        <v>#REF!</v>
      </c>
      <c r="D75" t="e">
        <f>#REF!</f>
        <v>#REF!</v>
      </c>
      <c r="E75" t="e">
        <f>#REF!</f>
        <v>#REF!</v>
      </c>
      <c r="F75" t="e">
        <f>#REF!</f>
        <v>#REF!</v>
      </c>
      <c r="G75" t="e">
        <f>#REF!</f>
        <v>#REF!</v>
      </c>
      <c r="H75" t="e">
        <f>#REF!</f>
        <v>#REF!</v>
      </c>
      <c r="I75" s="16" t="e">
        <f t="shared" si="12"/>
        <v>#REF!</v>
      </c>
      <c r="J75" s="16" t="e">
        <f>VLOOKUP(I75,[0]!jugadores,13,0)</f>
        <v>#REF!</v>
      </c>
      <c r="M75" s="16" t="e">
        <f t="shared" si="13"/>
        <v>#REF!</v>
      </c>
      <c r="N75" s="16" t="e">
        <f>VLOOKUP(I75,[0]!jugadores,9,0)</f>
        <v>#REF!</v>
      </c>
      <c r="P75" s="16" t="e">
        <f>VLOOKUP(I75,[0]!jugadores,2,0)</f>
        <v>#REF!</v>
      </c>
      <c r="R75" s="16" t="e">
        <f>VLOOKUP(I75,[0]!jugadores,8,0)</f>
        <v>#REF!</v>
      </c>
      <c r="T75" s="16" t="e">
        <f>VLOOKUP(I75,[0]!jugadores,14,0)</f>
        <v>#REF!</v>
      </c>
      <c r="U75" s="16" t="e">
        <f>VLOOKUP(I75,[0]!jugadores,12,0)</f>
        <v>#REF!</v>
      </c>
      <c r="V75" s="16" t="e">
        <f>VLOOKUP(I75,[0]!jugadores,11,0)</f>
        <v>#REF!</v>
      </c>
      <c r="W75">
        <v>10</v>
      </c>
    </row>
    <row r="79" spans="1:23" x14ac:dyDescent="0.25">
      <c r="A79" t="e">
        <f>#REF!</f>
        <v>#REF!</v>
      </c>
      <c r="B79" t="e">
        <f>#REF!</f>
        <v>#REF!</v>
      </c>
      <c r="C79" t="e">
        <f>#REF!</f>
        <v>#REF!</v>
      </c>
      <c r="D79" t="e">
        <f>#REF!</f>
        <v>#REF!</v>
      </c>
      <c r="E79" t="e">
        <f>#REF!</f>
        <v>#REF!</v>
      </c>
      <c r="F79" t="e">
        <f>#REF!</f>
        <v>#REF!</v>
      </c>
      <c r="G79" t="e">
        <f>#REF!</f>
        <v>#REF!</v>
      </c>
      <c r="H79" t="e">
        <f>#REF!</f>
        <v>#REF!</v>
      </c>
      <c r="I79" s="16" t="e">
        <f t="shared" ref="I79" si="14">A79</f>
        <v>#REF!</v>
      </c>
      <c r="J79" s="16" t="e">
        <f>VLOOKUP(I79,[0]!jugadores,13,0)</f>
        <v>#REF!</v>
      </c>
      <c r="M79" s="16" t="e">
        <f t="shared" ref="M79" si="15">E79</f>
        <v>#REF!</v>
      </c>
      <c r="N79" s="16" t="e">
        <f>VLOOKUP(I79,[0]!jugadores,9,0)</f>
        <v>#REF!</v>
      </c>
      <c r="P79" s="16" t="e">
        <f>VLOOKUP(I79,[0]!jugadores,2,0)</f>
        <v>#REF!</v>
      </c>
      <c r="R79" s="16" t="e">
        <f>VLOOKUP(I79,[0]!jugadores,8,0)</f>
        <v>#REF!</v>
      </c>
      <c r="T79" s="16" t="e">
        <f>VLOOKUP(I79,[0]!jugadores,14,0)</f>
        <v>#REF!</v>
      </c>
      <c r="U79" s="16" t="e">
        <f>VLOOKUP(I79,[0]!jugadores,12,0)</f>
        <v>#REF!</v>
      </c>
      <c r="V79" s="16" t="e">
        <f>VLOOKUP(I79,[0]!jugadores,11,0)</f>
        <v>#REF!</v>
      </c>
      <c r="W79">
        <v>1</v>
      </c>
    </row>
    <row r="80" spans="1:23" x14ac:dyDescent="0.25">
      <c r="A80" t="e">
        <f>#REF!</f>
        <v>#REF!</v>
      </c>
      <c r="B80" t="e">
        <f>#REF!</f>
        <v>#REF!</v>
      </c>
      <c r="C80" t="e">
        <f>#REF!</f>
        <v>#REF!</v>
      </c>
      <c r="D80" t="e">
        <f>#REF!</f>
        <v>#REF!</v>
      </c>
      <c r="E80" t="e">
        <f>#REF!</f>
        <v>#REF!</v>
      </c>
      <c r="F80" t="e">
        <f>#REF!</f>
        <v>#REF!</v>
      </c>
      <c r="G80" t="e">
        <f>#REF!</f>
        <v>#REF!</v>
      </c>
      <c r="H80" t="e">
        <f>#REF!</f>
        <v>#REF!</v>
      </c>
      <c r="I80" s="16" t="e">
        <f t="shared" ref="I80:I101" si="16">A80</f>
        <v>#REF!</v>
      </c>
      <c r="J80" s="16" t="e">
        <f>VLOOKUP(I80,[0]!jugadores,13,0)</f>
        <v>#REF!</v>
      </c>
      <c r="M80" s="16" t="e">
        <f t="shared" ref="M80:M101" si="17">E80</f>
        <v>#REF!</v>
      </c>
      <c r="N80" s="16" t="e">
        <f>VLOOKUP(I80,[0]!jugadores,9,0)</f>
        <v>#REF!</v>
      </c>
      <c r="P80" s="16" t="e">
        <f>VLOOKUP(I80,[0]!jugadores,2,0)</f>
        <v>#REF!</v>
      </c>
      <c r="R80" s="16" t="e">
        <f>VLOOKUP(I80,[0]!jugadores,8,0)</f>
        <v>#REF!</v>
      </c>
      <c r="T80" s="16" t="e">
        <f>VLOOKUP(I80,[0]!jugadores,14,0)</f>
        <v>#REF!</v>
      </c>
      <c r="U80" s="16" t="e">
        <f>VLOOKUP(I80,[0]!jugadores,12,0)</f>
        <v>#REF!</v>
      </c>
      <c r="V80" s="16" t="e">
        <f>VLOOKUP(I80,[0]!jugadores,11,0)</f>
        <v>#REF!</v>
      </c>
      <c r="W80">
        <v>1</v>
      </c>
    </row>
    <row r="81" spans="1:23" x14ac:dyDescent="0.25">
      <c r="A81" t="e">
        <f>#REF!</f>
        <v>#REF!</v>
      </c>
      <c r="B81" t="e">
        <f>#REF!</f>
        <v>#REF!</v>
      </c>
      <c r="C81" t="e">
        <f>#REF!</f>
        <v>#REF!</v>
      </c>
      <c r="D81" t="e">
        <f>#REF!</f>
        <v>#REF!</v>
      </c>
      <c r="E81" t="e">
        <f>#REF!</f>
        <v>#REF!</v>
      </c>
      <c r="F81" t="e">
        <f>#REF!</f>
        <v>#REF!</v>
      </c>
      <c r="G81" t="e">
        <f>#REF!</f>
        <v>#REF!</v>
      </c>
      <c r="H81" t="e">
        <f>#REF!</f>
        <v>#REF!</v>
      </c>
      <c r="I81" s="16" t="e">
        <f t="shared" si="16"/>
        <v>#REF!</v>
      </c>
      <c r="J81" s="16" t="e">
        <f>VLOOKUP(I81,[0]!jugadores,13,0)</f>
        <v>#REF!</v>
      </c>
      <c r="M81" s="16" t="e">
        <f t="shared" si="17"/>
        <v>#REF!</v>
      </c>
      <c r="N81" s="16" t="e">
        <f>VLOOKUP(I81,[0]!jugadores,9,0)</f>
        <v>#REF!</v>
      </c>
      <c r="P81" s="16" t="e">
        <f>VLOOKUP(I81,[0]!jugadores,2,0)</f>
        <v>#REF!</v>
      </c>
      <c r="R81" s="16" t="e">
        <f>VLOOKUP(I81,[0]!jugadores,8,0)</f>
        <v>#REF!</v>
      </c>
      <c r="T81" s="16" t="e">
        <f>VLOOKUP(I81,[0]!jugadores,14,0)</f>
        <v>#REF!</v>
      </c>
      <c r="U81" s="16" t="e">
        <f>VLOOKUP(I81,[0]!jugadores,12,0)</f>
        <v>#REF!</v>
      </c>
      <c r="V81" s="16" t="e">
        <f>VLOOKUP(I81,[0]!jugadores,11,0)</f>
        <v>#REF!</v>
      </c>
      <c r="W81">
        <v>2</v>
      </c>
    </row>
    <row r="82" spans="1:23" x14ac:dyDescent="0.25">
      <c r="A82" t="e">
        <f>#REF!</f>
        <v>#REF!</v>
      </c>
      <c r="B82" t="e">
        <f>#REF!</f>
        <v>#REF!</v>
      </c>
      <c r="C82" t="e">
        <f>#REF!</f>
        <v>#REF!</v>
      </c>
      <c r="D82" t="e">
        <f>#REF!</f>
        <v>#REF!</v>
      </c>
      <c r="E82" t="e">
        <f>#REF!</f>
        <v>#REF!</v>
      </c>
      <c r="F82" t="e">
        <f>#REF!</f>
        <v>#REF!</v>
      </c>
      <c r="G82" t="e">
        <f>#REF!</f>
        <v>#REF!</v>
      </c>
      <c r="H82" t="e">
        <f>#REF!</f>
        <v>#REF!</v>
      </c>
      <c r="I82" s="16" t="e">
        <f t="shared" si="16"/>
        <v>#REF!</v>
      </c>
      <c r="J82" s="16" t="e">
        <f>VLOOKUP(I82,[0]!jugadores,13,0)</f>
        <v>#REF!</v>
      </c>
      <c r="M82" s="16" t="e">
        <f t="shared" si="17"/>
        <v>#REF!</v>
      </c>
      <c r="N82" s="16" t="e">
        <f>VLOOKUP(I82,[0]!jugadores,9,0)</f>
        <v>#REF!</v>
      </c>
      <c r="P82" s="16" t="e">
        <f>VLOOKUP(I82,[0]!jugadores,2,0)</f>
        <v>#REF!</v>
      </c>
      <c r="R82" s="16" t="e">
        <f>VLOOKUP(I82,[0]!jugadores,8,0)</f>
        <v>#REF!</v>
      </c>
      <c r="T82" s="16" t="e">
        <f>VLOOKUP(I82,[0]!jugadores,14,0)</f>
        <v>#REF!</v>
      </c>
      <c r="U82" s="16" t="e">
        <f>VLOOKUP(I82,[0]!jugadores,12,0)</f>
        <v>#REF!</v>
      </c>
      <c r="V82" s="16" t="e">
        <f>VLOOKUP(I82,[0]!jugadores,11,0)</f>
        <v>#REF!</v>
      </c>
      <c r="W82">
        <v>2</v>
      </c>
    </row>
    <row r="83" spans="1:23" x14ac:dyDescent="0.25">
      <c r="A83" t="e">
        <f>#REF!</f>
        <v>#REF!</v>
      </c>
      <c r="B83" t="e">
        <f>#REF!</f>
        <v>#REF!</v>
      </c>
      <c r="C83" t="e">
        <f>#REF!</f>
        <v>#REF!</v>
      </c>
      <c r="D83" t="e">
        <f>#REF!</f>
        <v>#REF!</v>
      </c>
      <c r="E83" t="e">
        <f>#REF!</f>
        <v>#REF!</v>
      </c>
      <c r="F83" t="e">
        <f>#REF!</f>
        <v>#REF!</v>
      </c>
      <c r="G83" t="e">
        <f>#REF!</f>
        <v>#REF!</v>
      </c>
      <c r="H83" t="e">
        <f>#REF!</f>
        <v>#REF!</v>
      </c>
      <c r="I83" s="16" t="e">
        <f t="shared" si="16"/>
        <v>#REF!</v>
      </c>
      <c r="J83" s="16" t="e">
        <f>VLOOKUP(I83,[0]!jugadores,13,0)</f>
        <v>#REF!</v>
      </c>
      <c r="M83" s="16" t="e">
        <f t="shared" si="17"/>
        <v>#REF!</v>
      </c>
      <c r="N83" s="16" t="e">
        <f>VLOOKUP(I83,[0]!jugadores,9,0)</f>
        <v>#REF!</v>
      </c>
      <c r="P83" s="16" t="e">
        <f>VLOOKUP(I83,[0]!jugadores,2,0)</f>
        <v>#REF!</v>
      </c>
      <c r="R83" s="16" t="e">
        <f>VLOOKUP(I83,[0]!jugadores,8,0)</f>
        <v>#REF!</v>
      </c>
      <c r="T83" s="16" t="e">
        <f>VLOOKUP(I83,[0]!jugadores,14,0)</f>
        <v>#REF!</v>
      </c>
      <c r="U83" s="16" t="e">
        <f>VLOOKUP(I83,[0]!jugadores,12,0)</f>
        <v>#REF!</v>
      </c>
      <c r="V83" s="16" t="e">
        <f>VLOOKUP(I83,[0]!jugadores,11,0)</f>
        <v>#REF!</v>
      </c>
      <c r="W83">
        <v>3</v>
      </c>
    </row>
    <row r="84" spans="1:23" x14ac:dyDescent="0.25">
      <c r="A84" t="e">
        <f>#REF!</f>
        <v>#REF!</v>
      </c>
      <c r="B84" t="e">
        <f>#REF!</f>
        <v>#REF!</v>
      </c>
      <c r="C84" t="e">
        <f>#REF!</f>
        <v>#REF!</v>
      </c>
      <c r="D84" t="e">
        <f>#REF!</f>
        <v>#REF!</v>
      </c>
      <c r="E84" t="e">
        <f>#REF!</f>
        <v>#REF!</v>
      </c>
      <c r="F84" t="e">
        <f>#REF!</f>
        <v>#REF!</v>
      </c>
      <c r="G84" t="e">
        <f>#REF!</f>
        <v>#REF!</v>
      </c>
      <c r="H84" t="e">
        <f>#REF!</f>
        <v>#REF!</v>
      </c>
      <c r="I84" s="16" t="e">
        <f t="shared" si="16"/>
        <v>#REF!</v>
      </c>
      <c r="J84" s="16" t="e">
        <f>VLOOKUP(I84,[0]!jugadores,13,0)</f>
        <v>#REF!</v>
      </c>
      <c r="M84" s="16" t="e">
        <f t="shared" si="17"/>
        <v>#REF!</v>
      </c>
      <c r="N84" s="16" t="e">
        <f>VLOOKUP(I84,[0]!jugadores,9,0)</f>
        <v>#REF!</v>
      </c>
      <c r="P84" s="16" t="e">
        <f>VLOOKUP(I84,[0]!jugadores,2,0)</f>
        <v>#REF!</v>
      </c>
      <c r="R84" s="16" t="e">
        <f>VLOOKUP(I84,[0]!jugadores,8,0)</f>
        <v>#REF!</v>
      </c>
      <c r="T84" s="16" t="e">
        <f>VLOOKUP(I84,[0]!jugadores,14,0)</f>
        <v>#REF!</v>
      </c>
      <c r="U84" s="16" t="e">
        <f>VLOOKUP(I84,[0]!jugadores,12,0)</f>
        <v>#REF!</v>
      </c>
      <c r="V84" s="16" t="e">
        <f>VLOOKUP(I84,[0]!jugadores,11,0)</f>
        <v>#REF!</v>
      </c>
      <c r="W84">
        <v>3</v>
      </c>
    </row>
    <row r="85" spans="1:23" x14ac:dyDescent="0.25">
      <c r="A85" t="e">
        <f>#REF!</f>
        <v>#REF!</v>
      </c>
      <c r="B85" t="e">
        <f>#REF!</f>
        <v>#REF!</v>
      </c>
      <c r="C85" t="e">
        <f>#REF!</f>
        <v>#REF!</v>
      </c>
      <c r="D85" t="e">
        <f>#REF!</f>
        <v>#REF!</v>
      </c>
      <c r="E85" t="e">
        <f>#REF!</f>
        <v>#REF!</v>
      </c>
      <c r="F85" t="e">
        <f>#REF!</f>
        <v>#REF!</v>
      </c>
      <c r="G85" t="e">
        <f>#REF!</f>
        <v>#REF!</v>
      </c>
      <c r="H85" t="e">
        <f>#REF!</f>
        <v>#REF!</v>
      </c>
      <c r="I85" s="16" t="e">
        <f t="shared" si="16"/>
        <v>#REF!</v>
      </c>
      <c r="J85" s="16" t="e">
        <f>VLOOKUP(I85,[0]!jugadores,13,0)</f>
        <v>#REF!</v>
      </c>
      <c r="M85" s="16" t="e">
        <f t="shared" si="17"/>
        <v>#REF!</v>
      </c>
      <c r="N85" s="16" t="e">
        <f>VLOOKUP(I85,[0]!jugadores,9,0)</f>
        <v>#REF!</v>
      </c>
      <c r="P85" s="16" t="e">
        <f>VLOOKUP(I85,[0]!jugadores,2,0)</f>
        <v>#REF!</v>
      </c>
      <c r="R85" s="16" t="e">
        <f>VLOOKUP(I85,[0]!jugadores,8,0)</f>
        <v>#REF!</v>
      </c>
      <c r="T85" s="16" t="e">
        <f>VLOOKUP(I85,[0]!jugadores,14,0)</f>
        <v>#REF!</v>
      </c>
      <c r="U85" s="16" t="e">
        <f>VLOOKUP(I85,[0]!jugadores,12,0)</f>
        <v>#REF!</v>
      </c>
      <c r="V85" s="16" t="e">
        <f>VLOOKUP(I85,[0]!jugadores,11,0)</f>
        <v>#REF!</v>
      </c>
      <c r="W85">
        <v>4</v>
      </c>
    </row>
    <row r="86" spans="1:23" x14ac:dyDescent="0.25">
      <c r="A86" t="e">
        <f>#REF!</f>
        <v>#REF!</v>
      </c>
      <c r="B86" t="e">
        <f>#REF!</f>
        <v>#REF!</v>
      </c>
      <c r="C86" t="e">
        <f>#REF!</f>
        <v>#REF!</v>
      </c>
      <c r="D86" t="e">
        <f>#REF!</f>
        <v>#REF!</v>
      </c>
      <c r="E86" t="e">
        <f>#REF!</f>
        <v>#REF!</v>
      </c>
      <c r="F86" t="e">
        <f>#REF!</f>
        <v>#REF!</v>
      </c>
      <c r="G86" t="e">
        <f>#REF!</f>
        <v>#REF!</v>
      </c>
      <c r="H86" t="e">
        <f>#REF!</f>
        <v>#REF!</v>
      </c>
      <c r="I86" s="16" t="e">
        <f t="shared" si="16"/>
        <v>#REF!</v>
      </c>
      <c r="J86" s="16" t="e">
        <f>VLOOKUP(I86,[0]!jugadores,13,0)</f>
        <v>#REF!</v>
      </c>
      <c r="M86" s="16" t="e">
        <f t="shared" si="17"/>
        <v>#REF!</v>
      </c>
      <c r="N86" s="16" t="e">
        <f>VLOOKUP(I86,[0]!jugadores,9,0)</f>
        <v>#REF!</v>
      </c>
      <c r="P86" s="16" t="e">
        <f>VLOOKUP(I86,[0]!jugadores,2,0)</f>
        <v>#REF!</v>
      </c>
      <c r="R86" s="16" t="e">
        <f>VLOOKUP(I86,[0]!jugadores,8,0)</f>
        <v>#REF!</v>
      </c>
      <c r="T86" s="16" t="e">
        <f>VLOOKUP(I86,[0]!jugadores,14,0)</f>
        <v>#REF!</v>
      </c>
      <c r="U86" s="16" t="e">
        <f>VLOOKUP(I86,[0]!jugadores,12,0)</f>
        <v>#REF!</v>
      </c>
      <c r="V86" s="16" t="e">
        <f>VLOOKUP(I86,[0]!jugadores,11,0)</f>
        <v>#REF!</v>
      </c>
      <c r="W86">
        <v>4</v>
      </c>
    </row>
    <row r="87" spans="1:23" x14ac:dyDescent="0.25">
      <c r="A87" t="e">
        <f>#REF!</f>
        <v>#REF!</v>
      </c>
      <c r="B87" t="e">
        <f>#REF!</f>
        <v>#REF!</v>
      </c>
      <c r="C87" t="e">
        <f>#REF!</f>
        <v>#REF!</v>
      </c>
      <c r="D87" t="e">
        <f>#REF!</f>
        <v>#REF!</v>
      </c>
      <c r="E87" t="e">
        <f>#REF!</f>
        <v>#REF!</v>
      </c>
      <c r="F87" t="e">
        <f>#REF!</f>
        <v>#REF!</v>
      </c>
      <c r="G87" t="e">
        <f>#REF!</f>
        <v>#REF!</v>
      </c>
      <c r="H87" t="e">
        <f>#REF!</f>
        <v>#REF!</v>
      </c>
      <c r="I87" s="16" t="e">
        <f t="shared" si="16"/>
        <v>#REF!</v>
      </c>
      <c r="J87" s="16" t="e">
        <f>VLOOKUP(I87,[0]!jugadores,13,0)</f>
        <v>#REF!</v>
      </c>
      <c r="M87" s="16" t="e">
        <f t="shared" si="17"/>
        <v>#REF!</v>
      </c>
      <c r="N87" s="16" t="e">
        <f>VLOOKUP(I87,[0]!jugadores,9,0)</f>
        <v>#REF!</v>
      </c>
      <c r="P87" s="16" t="e">
        <f>VLOOKUP(I87,[0]!jugadores,2,0)</f>
        <v>#REF!</v>
      </c>
      <c r="R87" s="16" t="e">
        <f>VLOOKUP(I87,[0]!jugadores,8,0)</f>
        <v>#REF!</v>
      </c>
      <c r="T87" s="16" t="e">
        <f>VLOOKUP(I87,[0]!jugadores,14,0)</f>
        <v>#REF!</v>
      </c>
      <c r="U87" s="16" t="e">
        <f>VLOOKUP(I87,[0]!jugadores,12,0)</f>
        <v>#REF!</v>
      </c>
      <c r="V87" s="16" t="e">
        <f>VLOOKUP(I87,[0]!jugadores,11,0)</f>
        <v>#REF!</v>
      </c>
      <c r="W87">
        <v>5</v>
      </c>
    </row>
    <row r="88" spans="1:23" x14ac:dyDescent="0.25">
      <c r="A88" t="e">
        <f>#REF!</f>
        <v>#REF!</v>
      </c>
      <c r="B88" t="e">
        <f>#REF!</f>
        <v>#REF!</v>
      </c>
      <c r="C88" t="e">
        <f>#REF!</f>
        <v>#REF!</v>
      </c>
      <c r="D88" t="e">
        <f>#REF!</f>
        <v>#REF!</v>
      </c>
      <c r="E88" t="e">
        <f>#REF!</f>
        <v>#REF!</v>
      </c>
      <c r="F88" t="e">
        <f>#REF!</f>
        <v>#REF!</v>
      </c>
      <c r="G88" t="e">
        <f>#REF!</f>
        <v>#REF!</v>
      </c>
      <c r="H88" t="e">
        <f>#REF!</f>
        <v>#REF!</v>
      </c>
      <c r="I88" s="16" t="e">
        <f t="shared" si="16"/>
        <v>#REF!</v>
      </c>
      <c r="J88" s="16" t="e">
        <f>VLOOKUP(I88,[0]!jugadores,13,0)</f>
        <v>#REF!</v>
      </c>
      <c r="M88" s="16" t="e">
        <f t="shared" si="17"/>
        <v>#REF!</v>
      </c>
      <c r="N88" s="16" t="e">
        <f>VLOOKUP(I88,[0]!jugadores,9,0)</f>
        <v>#REF!</v>
      </c>
      <c r="P88" s="16" t="e">
        <f>VLOOKUP(I88,[0]!jugadores,2,0)</f>
        <v>#REF!</v>
      </c>
      <c r="R88" s="16" t="e">
        <f>VLOOKUP(I88,[0]!jugadores,8,0)</f>
        <v>#REF!</v>
      </c>
      <c r="T88" s="16" t="e">
        <f>VLOOKUP(I88,[0]!jugadores,14,0)</f>
        <v>#REF!</v>
      </c>
      <c r="U88" s="16" t="e">
        <f>VLOOKUP(I88,[0]!jugadores,12,0)</f>
        <v>#REF!</v>
      </c>
      <c r="V88" s="16" t="e">
        <f>VLOOKUP(I88,[0]!jugadores,11,0)</f>
        <v>#REF!</v>
      </c>
      <c r="W88">
        <v>5</v>
      </c>
    </row>
    <row r="89" spans="1:23" x14ac:dyDescent="0.25">
      <c r="A89" t="e">
        <f>#REF!</f>
        <v>#REF!</v>
      </c>
      <c r="B89" t="e">
        <f>#REF!</f>
        <v>#REF!</v>
      </c>
      <c r="C89" t="e">
        <f>#REF!</f>
        <v>#REF!</v>
      </c>
      <c r="D89" t="e">
        <f>#REF!</f>
        <v>#REF!</v>
      </c>
      <c r="E89" t="e">
        <f>#REF!</f>
        <v>#REF!</v>
      </c>
      <c r="F89" t="e">
        <f>#REF!</f>
        <v>#REF!</v>
      </c>
      <c r="G89" t="e">
        <f>#REF!</f>
        <v>#REF!</v>
      </c>
      <c r="H89" t="e">
        <f>#REF!</f>
        <v>#REF!</v>
      </c>
      <c r="I89" s="16" t="e">
        <f t="shared" si="16"/>
        <v>#REF!</v>
      </c>
      <c r="J89" s="16" t="e">
        <f>VLOOKUP(I89,[0]!jugadores,13,0)</f>
        <v>#REF!</v>
      </c>
      <c r="M89" s="16" t="e">
        <f t="shared" si="17"/>
        <v>#REF!</v>
      </c>
      <c r="N89" s="16" t="e">
        <f>VLOOKUP(I89,[0]!jugadores,9,0)</f>
        <v>#REF!</v>
      </c>
      <c r="P89" s="16" t="e">
        <f>VLOOKUP(I89,[0]!jugadores,2,0)</f>
        <v>#REF!</v>
      </c>
      <c r="R89" s="16" t="e">
        <f>VLOOKUP(I89,[0]!jugadores,8,0)</f>
        <v>#REF!</v>
      </c>
      <c r="T89" s="16" t="e">
        <f>VLOOKUP(I89,[0]!jugadores,14,0)</f>
        <v>#REF!</v>
      </c>
      <c r="U89" s="16" t="e">
        <f>VLOOKUP(I89,[0]!jugadores,12,0)</f>
        <v>#REF!</v>
      </c>
      <c r="V89" s="16" t="e">
        <f>VLOOKUP(I89,[0]!jugadores,11,0)</f>
        <v>#REF!</v>
      </c>
      <c r="W89">
        <v>6</v>
      </c>
    </row>
    <row r="90" spans="1:23" x14ac:dyDescent="0.25">
      <c r="A90" t="e">
        <f>#REF!</f>
        <v>#REF!</v>
      </c>
      <c r="B90" t="e">
        <f>#REF!</f>
        <v>#REF!</v>
      </c>
      <c r="C90" t="e">
        <f>#REF!</f>
        <v>#REF!</v>
      </c>
      <c r="D90" t="e">
        <f>#REF!</f>
        <v>#REF!</v>
      </c>
      <c r="E90" t="e">
        <f>#REF!</f>
        <v>#REF!</v>
      </c>
      <c r="F90" t="e">
        <f>#REF!</f>
        <v>#REF!</v>
      </c>
      <c r="G90" t="e">
        <f>#REF!</f>
        <v>#REF!</v>
      </c>
      <c r="H90" t="e">
        <f>#REF!</f>
        <v>#REF!</v>
      </c>
      <c r="I90" s="16" t="e">
        <f t="shared" si="16"/>
        <v>#REF!</v>
      </c>
      <c r="J90" s="16" t="e">
        <f>VLOOKUP(I90,[0]!jugadores,13,0)</f>
        <v>#REF!</v>
      </c>
      <c r="M90" s="16" t="e">
        <f t="shared" si="17"/>
        <v>#REF!</v>
      </c>
      <c r="N90" s="16" t="e">
        <f>VLOOKUP(I90,[0]!jugadores,9,0)</f>
        <v>#REF!</v>
      </c>
      <c r="P90" s="16" t="e">
        <f>VLOOKUP(I90,[0]!jugadores,2,0)</f>
        <v>#REF!</v>
      </c>
      <c r="R90" s="16" t="e">
        <f>VLOOKUP(I90,[0]!jugadores,8,0)</f>
        <v>#REF!</v>
      </c>
      <c r="T90" s="16" t="e">
        <f>VLOOKUP(I90,[0]!jugadores,14,0)</f>
        <v>#REF!</v>
      </c>
      <c r="U90" s="16" t="e">
        <f>VLOOKUP(I90,[0]!jugadores,12,0)</f>
        <v>#REF!</v>
      </c>
      <c r="V90" s="16" t="e">
        <f>VLOOKUP(I90,[0]!jugadores,11,0)</f>
        <v>#REF!</v>
      </c>
      <c r="W90">
        <v>6</v>
      </c>
    </row>
    <row r="91" spans="1:23" x14ac:dyDescent="0.25">
      <c r="A91" t="e">
        <f>#REF!</f>
        <v>#REF!</v>
      </c>
      <c r="B91" t="e">
        <f>#REF!</f>
        <v>#REF!</v>
      </c>
      <c r="C91" t="e">
        <f>#REF!</f>
        <v>#REF!</v>
      </c>
      <c r="D91" t="e">
        <f>#REF!</f>
        <v>#REF!</v>
      </c>
      <c r="E91" t="e">
        <f>#REF!</f>
        <v>#REF!</v>
      </c>
      <c r="F91" t="e">
        <f>#REF!</f>
        <v>#REF!</v>
      </c>
      <c r="G91" t="e">
        <f>#REF!</f>
        <v>#REF!</v>
      </c>
      <c r="H91" t="e">
        <f>#REF!</f>
        <v>#REF!</v>
      </c>
      <c r="I91" s="16" t="e">
        <f t="shared" si="16"/>
        <v>#REF!</v>
      </c>
      <c r="J91" s="16" t="e">
        <f>VLOOKUP(I91,[0]!jugadores,13,0)</f>
        <v>#REF!</v>
      </c>
      <c r="M91" s="16" t="e">
        <f t="shared" si="17"/>
        <v>#REF!</v>
      </c>
      <c r="N91" s="16" t="e">
        <f>VLOOKUP(I91,[0]!jugadores,9,0)</f>
        <v>#REF!</v>
      </c>
      <c r="P91" s="16" t="e">
        <f>VLOOKUP(I91,[0]!jugadores,2,0)</f>
        <v>#REF!</v>
      </c>
      <c r="R91" s="16" t="e">
        <f>VLOOKUP(I91,[0]!jugadores,8,0)</f>
        <v>#REF!</v>
      </c>
      <c r="T91" s="16" t="e">
        <f>VLOOKUP(I91,[0]!jugadores,14,0)</f>
        <v>#REF!</v>
      </c>
      <c r="U91" s="16" t="e">
        <f>VLOOKUP(I91,[0]!jugadores,12,0)</f>
        <v>#REF!</v>
      </c>
      <c r="V91" s="16" t="e">
        <f>VLOOKUP(I91,[0]!jugadores,11,0)</f>
        <v>#REF!</v>
      </c>
      <c r="W91">
        <v>7</v>
      </c>
    </row>
    <row r="92" spans="1:23" x14ac:dyDescent="0.25">
      <c r="A92" t="e">
        <f>#REF!</f>
        <v>#REF!</v>
      </c>
      <c r="B92" t="e">
        <f>#REF!</f>
        <v>#REF!</v>
      </c>
      <c r="C92" t="e">
        <f>#REF!</f>
        <v>#REF!</v>
      </c>
      <c r="D92" t="e">
        <f>#REF!</f>
        <v>#REF!</v>
      </c>
      <c r="E92" t="e">
        <f>#REF!</f>
        <v>#REF!</v>
      </c>
      <c r="F92" t="e">
        <f>#REF!</f>
        <v>#REF!</v>
      </c>
      <c r="G92" t="e">
        <f>#REF!</f>
        <v>#REF!</v>
      </c>
      <c r="H92" t="e">
        <f>#REF!</f>
        <v>#REF!</v>
      </c>
      <c r="I92" s="16" t="e">
        <f t="shared" si="16"/>
        <v>#REF!</v>
      </c>
      <c r="J92" s="16" t="e">
        <f>VLOOKUP(I92,[0]!jugadores,13,0)</f>
        <v>#REF!</v>
      </c>
      <c r="M92" s="16" t="e">
        <f t="shared" si="17"/>
        <v>#REF!</v>
      </c>
      <c r="N92" s="16" t="e">
        <f>VLOOKUP(I92,[0]!jugadores,9,0)</f>
        <v>#REF!</v>
      </c>
      <c r="P92" s="16" t="e">
        <f>VLOOKUP(I92,[0]!jugadores,2,0)</f>
        <v>#REF!</v>
      </c>
      <c r="R92" s="16" t="e">
        <f>VLOOKUP(I92,[0]!jugadores,8,0)</f>
        <v>#REF!</v>
      </c>
      <c r="T92" s="16" t="e">
        <f>VLOOKUP(I92,[0]!jugadores,14,0)</f>
        <v>#REF!</v>
      </c>
      <c r="U92" s="16" t="e">
        <f>VLOOKUP(I92,[0]!jugadores,12,0)</f>
        <v>#REF!</v>
      </c>
      <c r="V92" s="16" t="e">
        <f>VLOOKUP(I92,[0]!jugadores,11,0)</f>
        <v>#REF!</v>
      </c>
      <c r="W92">
        <v>7</v>
      </c>
    </row>
    <row r="96" spans="1:23" x14ac:dyDescent="0.25">
      <c r="A96" t="e">
        <f>#REF!</f>
        <v>#REF!</v>
      </c>
      <c r="B96" t="e">
        <f>#REF!</f>
        <v>#REF!</v>
      </c>
      <c r="C96" t="e">
        <f>#REF!</f>
        <v>#REF!</v>
      </c>
      <c r="D96" t="e">
        <f>#REF!</f>
        <v>#REF!</v>
      </c>
      <c r="E96" t="e">
        <f>#REF!</f>
        <v>#REF!</v>
      </c>
      <c r="F96" t="e">
        <f>#REF!</f>
        <v>#REF!</v>
      </c>
      <c r="G96" t="e">
        <f>#REF!</f>
        <v>#REF!</v>
      </c>
      <c r="H96" t="e">
        <f>#REF!</f>
        <v>#REF!</v>
      </c>
      <c r="I96" s="16" t="e">
        <f t="shared" si="16"/>
        <v>#REF!</v>
      </c>
      <c r="J96" s="16" t="e">
        <f>VLOOKUP(I96,[0]!jugadores,13,0)</f>
        <v>#REF!</v>
      </c>
      <c r="M96" s="16" t="e">
        <f t="shared" si="17"/>
        <v>#REF!</v>
      </c>
      <c r="N96" s="16" t="e">
        <f>VLOOKUP(I96,[0]!jugadores,9,0)</f>
        <v>#REF!</v>
      </c>
      <c r="P96" s="16" t="e">
        <f>VLOOKUP(I96,[0]!jugadores,2,0)</f>
        <v>#REF!</v>
      </c>
      <c r="R96" s="16" t="e">
        <f>VLOOKUP(I96,[0]!jugadores,8,0)</f>
        <v>#REF!</v>
      </c>
      <c r="T96" s="16" t="e">
        <f>VLOOKUP(I96,[0]!jugadores,14,0)</f>
        <v>#REF!</v>
      </c>
      <c r="U96" s="16" t="e">
        <f>VLOOKUP(I96,[0]!jugadores,12,0)</f>
        <v>#REF!</v>
      </c>
      <c r="V96" s="16" t="e">
        <f>VLOOKUP(I96,[0]!jugadores,11,0)</f>
        <v>#REF!</v>
      </c>
      <c r="W96">
        <v>8</v>
      </c>
    </row>
    <row r="97" spans="1:23" x14ac:dyDescent="0.25">
      <c r="A97" t="e">
        <f>#REF!</f>
        <v>#REF!</v>
      </c>
      <c r="B97" t="e">
        <f>#REF!</f>
        <v>#REF!</v>
      </c>
      <c r="C97" t="e">
        <f>#REF!</f>
        <v>#REF!</v>
      </c>
      <c r="D97" t="e">
        <f>#REF!</f>
        <v>#REF!</v>
      </c>
      <c r="E97" t="e">
        <f>#REF!</f>
        <v>#REF!</v>
      </c>
      <c r="F97" t="e">
        <f>#REF!</f>
        <v>#REF!</v>
      </c>
      <c r="G97" t="e">
        <f>#REF!</f>
        <v>#REF!</v>
      </c>
      <c r="H97" t="e">
        <f>#REF!</f>
        <v>#REF!</v>
      </c>
      <c r="I97" s="16" t="e">
        <f t="shared" si="16"/>
        <v>#REF!</v>
      </c>
      <c r="J97" s="16" t="e">
        <f>VLOOKUP(I97,[0]!jugadores,13,0)</f>
        <v>#REF!</v>
      </c>
      <c r="M97" s="16" t="e">
        <f t="shared" si="17"/>
        <v>#REF!</v>
      </c>
      <c r="N97" s="16" t="e">
        <f>VLOOKUP(I97,[0]!jugadores,9,0)</f>
        <v>#REF!</v>
      </c>
      <c r="P97" s="16" t="e">
        <f>VLOOKUP(I97,[0]!jugadores,2,0)</f>
        <v>#REF!</v>
      </c>
      <c r="R97" s="16" t="e">
        <f>VLOOKUP(I97,[0]!jugadores,8,0)</f>
        <v>#REF!</v>
      </c>
      <c r="T97" s="16" t="e">
        <f>VLOOKUP(I97,[0]!jugadores,14,0)</f>
        <v>#REF!</v>
      </c>
      <c r="U97" s="16" t="e">
        <f>VLOOKUP(I97,[0]!jugadores,12,0)</f>
        <v>#REF!</v>
      </c>
      <c r="V97" s="16" t="e">
        <f>VLOOKUP(I97,[0]!jugadores,11,0)</f>
        <v>#REF!</v>
      </c>
      <c r="W97">
        <v>8</v>
      </c>
    </row>
    <row r="98" spans="1:23" x14ac:dyDescent="0.25">
      <c r="A98" t="e">
        <f>#REF!</f>
        <v>#REF!</v>
      </c>
      <c r="B98" t="e">
        <f>#REF!</f>
        <v>#REF!</v>
      </c>
      <c r="C98" t="e">
        <f>#REF!</f>
        <v>#REF!</v>
      </c>
      <c r="D98" t="e">
        <f>#REF!</f>
        <v>#REF!</v>
      </c>
      <c r="E98" t="e">
        <f>#REF!</f>
        <v>#REF!</v>
      </c>
      <c r="F98" t="e">
        <f>#REF!</f>
        <v>#REF!</v>
      </c>
      <c r="G98" t="e">
        <f>#REF!</f>
        <v>#REF!</v>
      </c>
      <c r="H98" t="e">
        <f>#REF!</f>
        <v>#REF!</v>
      </c>
      <c r="I98" s="16" t="e">
        <f t="shared" si="16"/>
        <v>#REF!</v>
      </c>
      <c r="J98" s="16" t="e">
        <f>VLOOKUP(I98,[0]!jugadores,13,0)</f>
        <v>#REF!</v>
      </c>
      <c r="M98" s="16" t="e">
        <f t="shared" si="17"/>
        <v>#REF!</v>
      </c>
      <c r="N98" s="16" t="e">
        <f>VLOOKUP(I98,[0]!jugadores,9,0)</f>
        <v>#REF!</v>
      </c>
      <c r="P98" s="16" t="e">
        <f>VLOOKUP(I98,[0]!jugadores,2,0)</f>
        <v>#REF!</v>
      </c>
      <c r="R98" s="16" t="e">
        <f>VLOOKUP(I98,[0]!jugadores,8,0)</f>
        <v>#REF!</v>
      </c>
      <c r="T98" s="16" t="e">
        <f>VLOOKUP(I98,[0]!jugadores,14,0)</f>
        <v>#REF!</v>
      </c>
      <c r="U98" s="16" t="e">
        <f>VLOOKUP(I98,[0]!jugadores,12,0)</f>
        <v>#REF!</v>
      </c>
      <c r="V98" s="16" t="e">
        <f>VLOOKUP(I98,[0]!jugadores,11,0)</f>
        <v>#REF!</v>
      </c>
      <c r="W98">
        <v>9</v>
      </c>
    </row>
    <row r="99" spans="1:23" x14ac:dyDescent="0.25">
      <c r="A99" t="e">
        <f>#REF!</f>
        <v>#REF!</v>
      </c>
      <c r="B99" t="e">
        <f>#REF!</f>
        <v>#REF!</v>
      </c>
      <c r="C99" t="e">
        <f>#REF!</f>
        <v>#REF!</v>
      </c>
      <c r="D99" t="e">
        <f>#REF!</f>
        <v>#REF!</v>
      </c>
      <c r="E99" t="e">
        <f>#REF!</f>
        <v>#REF!</v>
      </c>
      <c r="F99" t="e">
        <f>#REF!</f>
        <v>#REF!</v>
      </c>
      <c r="G99" t="e">
        <f>#REF!</f>
        <v>#REF!</v>
      </c>
      <c r="H99" t="e">
        <f>#REF!</f>
        <v>#REF!</v>
      </c>
      <c r="I99" s="16" t="e">
        <f t="shared" si="16"/>
        <v>#REF!</v>
      </c>
      <c r="J99" s="16" t="e">
        <f>VLOOKUP(I99,[0]!jugadores,13,0)</f>
        <v>#REF!</v>
      </c>
      <c r="M99" s="16" t="e">
        <f t="shared" si="17"/>
        <v>#REF!</v>
      </c>
      <c r="N99" s="16" t="e">
        <f>VLOOKUP(I99,[0]!jugadores,9,0)</f>
        <v>#REF!</v>
      </c>
      <c r="P99" s="16" t="e">
        <f>VLOOKUP(I99,[0]!jugadores,2,0)</f>
        <v>#REF!</v>
      </c>
      <c r="R99" s="16" t="e">
        <f>VLOOKUP(I99,[0]!jugadores,8,0)</f>
        <v>#REF!</v>
      </c>
      <c r="T99" s="16" t="e">
        <f>VLOOKUP(I99,[0]!jugadores,14,0)</f>
        <v>#REF!</v>
      </c>
      <c r="U99" s="16" t="e">
        <f>VLOOKUP(I99,[0]!jugadores,12,0)</f>
        <v>#REF!</v>
      </c>
      <c r="V99" s="16" t="e">
        <f>VLOOKUP(I99,[0]!jugadores,11,0)</f>
        <v>#REF!</v>
      </c>
      <c r="W99">
        <v>9</v>
      </c>
    </row>
    <row r="100" spans="1:23" x14ac:dyDescent="0.25">
      <c r="A100" t="e">
        <f>#REF!</f>
        <v>#REF!</v>
      </c>
      <c r="B100" t="e">
        <f>#REF!</f>
        <v>#REF!</v>
      </c>
      <c r="C100" t="e">
        <f>#REF!</f>
        <v>#REF!</v>
      </c>
      <c r="D100" t="e">
        <f>#REF!</f>
        <v>#REF!</v>
      </c>
      <c r="E100" t="e">
        <f>#REF!</f>
        <v>#REF!</v>
      </c>
      <c r="F100" t="e">
        <f>#REF!</f>
        <v>#REF!</v>
      </c>
      <c r="G100" t="e">
        <f>#REF!</f>
        <v>#REF!</v>
      </c>
      <c r="H100" t="e">
        <f>#REF!</f>
        <v>#REF!</v>
      </c>
      <c r="I100" s="16" t="e">
        <f t="shared" si="16"/>
        <v>#REF!</v>
      </c>
      <c r="J100" s="16" t="e">
        <f>VLOOKUP(I100,[0]!jugadores,13,0)</f>
        <v>#REF!</v>
      </c>
      <c r="M100" s="16" t="e">
        <f t="shared" si="17"/>
        <v>#REF!</v>
      </c>
      <c r="N100" s="16" t="e">
        <f>VLOOKUP(I100,[0]!jugadores,9,0)</f>
        <v>#REF!</v>
      </c>
      <c r="P100" s="16" t="e">
        <f>VLOOKUP(I100,[0]!jugadores,2,0)</f>
        <v>#REF!</v>
      </c>
      <c r="R100" s="16" t="e">
        <f>VLOOKUP(I100,[0]!jugadores,8,0)</f>
        <v>#REF!</v>
      </c>
      <c r="T100" s="16" t="e">
        <f>VLOOKUP(I100,[0]!jugadores,14,0)</f>
        <v>#REF!</v>
      </c>
      <c r="U100" s="16" t="e">
        <f>VLOOKUP(I100,[0]!jugadores,12,0)</f>
        <v>#REF!</v>
      </c>
      <c r="V100" s="16" t="e">
        <f>VLOOKUP(I100,[0]!jugadores,11,0)</f>
        <v>#REF!</v>
      </c>
      <c r="W100">
        <v>10</v>
      </c>
    </row>
    <row r="101" spans="1:23" x14ac:dyDescent="0.25">
      <c r="A101" t="e">
        <f>#REF!</f>
        <v>#REF!</v>
      </c>
      <c r="B101" t="e">
        <f>#REF!</f>
        <v>#REF!</v>
      </c>
      <c r="C101" t="e">
        <f>#REF!</f>
        <v>#REF!</v>
      </c>
      <c r="D101" t="e">
        <f>#REF!</f>
        <v>#REF!</v>
      </c>
      <c r="E101" t="e">
        <f>#REF!</f>
        <v>#REF!</v>
      </c>
      <c r="F101" t="e">
        <f>#REF!</f>
        <v>#REF!</v>
      </c>
      <c r="G101" t="e">
        <f>#REF!</f>
        <v>#REF!</v>
      </c>
      <c r="H101" t="e">
        <f>#REF!</f>
        <v>#REF!</v>
      </c>
      <c r="I101" s="16" t="e">
        <f t="shared" si="16"/>
        <v>#REF!</v>
      </c>
      <c r="J101" s="16" t="e">
        <f>VLOOKUP(I101,[0]!jugadores,13,0)</f>
        <v>#REF!</v>
      </c>
      <c r="M101" s="16" t="e">
        <f t="shared" si="17"/>
        <v>#REF!</v>
      </c>
      <c r="N101" s="16" t="e">
        <f>VLOOKUP(I101,[0]!jugadores,9,0)</f>
        <v>#REF!</v>
      </c>
      <c r="P101" s="16" t="e">
        <f>VLOOKUP(I101,[0]!jugadores,2,0)</f>
        <v>#REF!</v>
      </c>
      <c r="R101" s="16" t="e">
        <f>VLOOKUP(I101,[0]!jugadores,8,0)</f>
        <v>#REF!</v>
      </c>
      <c r="T101" s="16" t="e">
        <f>VLOOKUP(I101,[0]!jugadores,14,0)</f>
        <v>#REF!</v>
      </c>
      <c r="U101" s="16" t="e">
        <f>VLOOKUP(I101,[0]!jugadores,12,0)</f>
        <v>#REF!</v>
      </c>
      <c r="V101" s="16" t="e">
        <f>VLOOKUP(I101,[0]!jugadores,11,0)</f>
        <v>#REF!</v>
      </c>
      <c r="W101">
        <v>10</v>
      </c>
    </row>
  </sheetData>
  <sortState ref="A106:W204">
    <sortCondition ref="V106:V204"/>
    <sortCondition ref="W106:W20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35"/>
  <sheetViews>
    <sheetView showGridLines="0" tabSelected="1" zoomScale="80" zoomScaleNormal="80" zoomScaleSheetLayoutView="100" workbookViewId="0">
      <selection activeCell="B9" sqref="B9"/>
    </sheetView>
  </sheetViews>
  <sheetFormatPr baseColWidth="10" defaultColWidth="11.44140625" defaultRowHeight="13.2" x14ac:dyDescent="0.25"/>
  <cols>
    <col min="1" max="1" width="3.6640625" style="1" customWidth="1"/>
    <col min="2" max="2" width="7.109375" style="1" customWidth="1"/>
    <col min="3" max="3" width="21.6640625" style="1" customWidth="1"/>
    <col min="4" max="4" width="14.6640625" style="1" customWidth="1"/>
    <col min="5" max="5" width="16.109375" style="1" customWidth="1"/>
    <col min="6" max="6" width="1" style="1" customWidth="1"/>
    <col min="7" max="7" width="11.33203125" style="1" bestFit="1" customWidth="1"/>
    <col min="8" max="8" width="34.33203125" style="1" customWidth="1"/>
    <col min="9" max="9" width="3.33203125" style="1" customWidth="1"/>
    <col min="10" max="10" width="9.33203125" style="21" customWidth="1"/>
    <col min="11" max="12" width="11.44140625" style="1" customWidth="1"/>
    <col min="13" max="13" width="4.6640625" style="1" customWidth="1"/>
    <col min="14" max="23" width="11.44140625" style="1" customWidth="1"/>
    <col min="24" max="16384" width="11.44140625" style="1"/>
  </cols>
  <sheetData>
    <row r="1" spans="1:11" ht="7.5" customHeight="1" x14ac:dyDescent="0.25"/>
    <row r="2" spans="1:11" ht="18.75" customHeight="1" x14ac:dyDescent="0.3">
      <c r="A2" s="40" t="s">
        <v>534</v>
      </c>
      <c r="B2" s="40"/>
      <c r="C2" s="40"/>
      <c r="D2" s="40"/>
      <c r="E2" s="40"/>
      <c r="F2" s="40"/>
    </row>
    <row r="3" spans="1:11" ht="18.75" customHeight="1" x14ac:dyDescent="0.3">
      <c r="A3" s="40" t="s">
        <v>338</v>
      </c>
      <c r="B3" s="40"/>
      <c r="C3" s="40"/>
      <c r="D3" s="40"/>
      <c r="E3" s="40"/>
      <c r="F3" s="40"/>
      <c r="J3" s="22">
        <f>SUM(J9:J176)</f>
        <v>0</v>
      </c>
      <c r="K3" s="20" t="s">
        <v>4</v>
      </c>
    </row>
    <row r="4" spans="1:11" ht="18.75" customHeight="1" x14ac:dyDescent="0.25">
      <c r="A4" s="41" t="s">
        <v>523</v>
      </c>
      <c r="B4" s="42"/>
      <c r="C4" s="42"/>
      <c r="D4" s="42"/>
      <c r="E4" s="43"/>
      <c r="F4" s="20"/>
    </row>
    <row r="5" spans="1:11" ht="6" customHeight="1" x14ac:dyDescent="0.25">
      <c r="C5" s="8"/>
      <c r="D5" s="7"/>
      <c r="E5" s="7"/>
    </row>
    <row r="6" spans="1:11" x14ac:dyDescent="0.25">
      <c r="C6" s="1" t="s">
        <v>532</v>
      </c>
      <c r="D6" s="1" t="s">
        <v>531</v>
      </c>
    </row>
    <row r="7" spans="1:11" ht="18" customHeight="1" x14ac:dyDescent="0.25">
      <c r="B7" s="4" t="s">
        <v>3</v>
      </c>
      <c r="C7" s="6" t="s">
        <v>1</v>
      </c>
      <c r="D7" s="4" t="s">
        <v>2</v>
      </c>
      <c r="E7" s="4" t="s">
        <v>0</v>
      </c>
      <c r="J7" s="23" t="s">
        <v>418</v>
      </c>
    </row>
    <row r="8" spans="1:11" ht="7.5" customHeight="1" x14ac:dyDescent="0.25">
      <c r="B8" s="2"/>
      <c r="C8" s="3"/>
      <c r="D8" s="5"/>
      <c r="E8" s="5"/>
    </row>
    <row r="9" spans="1:11" ht="16.5" customHeight="1" x14ac:dyDescent="0.25">
      <c r="A9" s="12" t="str">
        <f>IF(B9="","",COUNT($B$9:B9))</f>
        <v/>
      </c>
      <c r="B9" s="11"/>
      <c r="C9" s="13" t="str">
        <f t="shared" ref="C9:C30" si="0">IF(ISBLANK(B9),"",VLOOKUP(B9,jugadores,2,0))</f>
        <v/>
      </c>
      <c r="D9" s="14" t="str">
        <f t="shared" ref="D9:D30" si="1">IF(ISBLANK(B9),"",VLOOKUP(B9,jugadores,3,0))</f>
        <v/>
      </c>
      <c r="E9" s="14" t="str">
        <f t="shared" ref="E9:E30" si="2">IF(ISBLANK(B9),"",VLOOKUP(B9,jugadores,4,0))</f>
        <v/>
      </c>
      <c r="F9" s="20"/>
      <c r="G9" s="1" t="str">
        <f t="shared" ref="G9:G31" si="3">IF(ISBLANK(B9),"",VLOOKUP(B9,jugadores,22,0))</f>
        <v/>
      </c>
      <c r="H9" s="1" t="str">
        <f t="shared" ref="H9:H31" si="4">IF(ISBLANK(B9),"",VLOOKUP(B9,jugadores,21,0))</f>
        <v/>
      </c>
      <c r="I9" s="1" t="str">
        <f t="shared" ref="I9:I31" si="5">IF(ISBLANK(B9),"",VLOOKUP(B9,jugadores,6,0))</f>
        <v/>
      </c>
      <c r="J9" s="21" t="str">
        <f>IFERROR(IF(B9&gt;0,15,""),"")</f>
        <v/>
      </c>
    </row>
    <row r="10" spans="1:11" ht="16.5" customHeight="1" x14ac:dyDescent="0.25">
      <c r="A10" s="12" t="str">
        <f>IF(B10="","",COUNT($B$9:B10))</f>
        <v/>
      </c>
      <c r="B10" s="11"/>
      <c r="C10" s="13" t="str">
        <f t="shared" si="0"/>
        <v/>
      </c>
      <c r="D10" s="14" t="str">
        <f t="shared" si="1"/>
        <v/>
      </c>
      <c r="E10" s="14" t="str">
        <f t="shared" si="2"/>
        <v/>
      </c>
      <c r="F10" s="20"/>
      <c r="G10" s="1" t="str">
        <f t="shared" si="3"/>
        <v/>
      </c>
      <c r="H10" s="1" t="str">
        <f t="shared" si="4"/>
        <v/>
      </c>
      <c r="I10" s="1" t="str">
        <f t="shared" si="5"/>
        <v/>
      </c>
      <c r="J10" s="21" t="str">
        <f t="shared" ref="J10:J31" si="6">IFERROR(IF(B10&gt;0,15,""),"")</f>
        <v/>
      </c>
    </row>
    <row r="11" spans="1:11" ht="16.5" customHeight="1" x14ac:dyDescent="0.25">
      <c r="A11" s="12" t="str">
        <f>IF(B11="","",COUNT($B$9:B11))</f>
        <v/>
      </c>
      <c r="B11" s="11"/>
      <c r="C11" s="13" t="str">
        <f t="shared" si="0"/>
        <v/>
      </c>
      <c r="D11" s="14" t="str">
        <f t="shared" si="1"/>
        <v/>
      </c>
      <c r="E11" s="14" t="str">
        <f t="shared" si="2"/>
        <v/>
      </c>
      <c r="F11" s="20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21" t="str">
        <f t="shared" si="6"/>
        <v/>
      </c>
    </row>
    <row r="12" spans="1:11" ht="16.5" customHeight="1" x14ac:dyDescent="0.25">
      <c r="A12" s="12" t="str">
        <f>IF(B12="","",COUNT($B$9:B12))</f>
        <v/>
      </c>
      <c r="B12" s="11"/>
      <c r="C12" s="13" t="str">
        <f t="shared" si="0"/>
        <v/>
      </c>
      <c r="D12" s="14" t="str">
        <f t="shared" si="1"/>
        <v/>
      </c>
      <c r="E12" s="14" t="str">
        <f t="shared" si="2"/>
        <v/>
      </c>
      <c r="F12" s="20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21" t="str">
        <f t="shared" si="6"/>
        <v/>
      </c>
    </row>
    <row r="13" spans="1:11" ht="16.5" customHeight="1" x14ac:dyDescent="0.25">
      <c r="A13" s="12" t="str">
        <f>IF(B13="","",COUNT($B$9:B13))</f>
        <v/>
      </c>
      <c r="B13" s="11"/>
      <c r="C13" s="13" t="str">
        <f t="shared" si="0"/>
        <v/>
      </c>
      <c r="D13" s="14" t="str">
        <f t="shared" si="1"/>
        <v/>
      </c>
      <c r="E13" s="14" t="str">
        <f t="shared" si="2"/>
        <v/>
      </c>
      <c r="F13" s="20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21" t="str">
        <f t="shared" si="6"/>
        <v/>
      </c>
    </row>
    <row r="14" spans="1:11" ht="16.5" customHeight="1" x14ac:dyDescent="0.25">
      <c r="A14" s="12" t="str">
        <f>IF(B14="","",COUNT($B$9:B14))</f>
        <v/>
      </c>
      <c r="B14" s="11"/>
      <c r="C14" s="13" t="str">
        <f t="shared" si="0"/>
        <v/>
      </c>
      <c r="D14" s="14" t="str">
        <f t="shared" si="1"/>
        <v/>
      </c>
      <c r="E14" s="14" t="str">
        <f t="shared" si="2"/>
        <v/>
      </c>
      <c r="F14" s="20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21" t="str">
        <f t="shared" si="6"/>
        <v/>
      </c>
    </row>
    <row r="15" spans="1:11" ht="16.5" customHeight="1" x14ac:dyDescent="0.25">
      <c r="A15" s="12" t="str">
        <f>IF(B15="","",COUNT($B$9:B15))</f>
        <v/>
      </c>
      <c r="B15" s="11"/>
      <c r="C15" s="13" t="str">
        <f t="shared" si="0"/>
        <v/>
      </c>
      <c r="D15" s="14" t="str">
        <f t="shared" si="1"/>
        <v/>
      </c>
      <c r="E15" s="14" t="str">
        <f t="shared" si="2"/>
        <v/>
      </c>
      <c r="F15" s="20"/>
      <c r="G15" s="1" t="str">
        <f t="shared" ref="G15:G25" si="7">IF(ISBLANK(B15),"",VLOOKUP(B15,jugadores,22,0))</f>
        <v/>
      </c>
      <c r="H15" s="1" t="str">
        <f t="shared" ref="H15:H25" si="8">IF(ISBLANK(B15),"",VLOOKUP(B15,jugadores,21,0))</f>
        <v/>
      </c>
      <c r="I15" s="1" t="str">
        <f t="shared" ref="I15:I25" si="9">IF(ISBLANK(B15),"",VLOOKUP(B15,jugadores,6,0))</f>
        <v/>
      </c>
      <c r="J15" s="21" t="str">
        <f t="shared" ref="J15:J25" si="10">IFERROR(IF(B15&gt;0,15,""),"")</f>
        <v/>
      </c>
    </row>
    <row r="16" spans="1:11" ht="16.5" customHeight="1" x14ac:dyDescent="0.25">
      <c r="A16" s="12" t="str">
        <f>IF(B16="","",COUNT($B$9:B16))</f>
        <v/>
      </c>
      <c r="B16" s="11"/>
      <c r="C16" s="13" t="str">
        <f t="shared" si="0"/>
        <v/>
      </c>
      <c r="D16" s="14" t="str">
        <f t="shared" si="1"/>
        <v/>
      </c>
      <c r="E16" s="14" t="str">
        <f t="shared" si="2"/>
        <v/>
      </c>
      <c r="F16" s="20"/>
      <c r="G16" s="1" t="str">
        <f t="shared" si="7"/>
        <v/>
      </c>
      <c r="H16" s="1" t="str">
        <f t="shared" si="8"/>
        <v/>
      </c>
      <c r="I16" s="1" t="str">
        <f t="shared" si="9"/>
        <v/>
      </c>
      <c r="J16" s="21" t="str">
        <f t="shared" si="10"/>
        <v/>
      </c>
    </row>
    <row r="17" spans="1:10" ht="16.5" customHeight="1" x14ac:dyDescent="0.25">
      <c r="A17" s="12" t="str">
        <f>IF(B17="","",COUNT($B$9:B17))</f>
        <v/>
      </c>
      <c r="B17" s="11"/>
      <c r="C17" s="13" t="str">
        <f t="shared" si="0"/>
        <v/>
      </c>
      <c r="D17" s="14" t="str">
        <f t="shared" si="1"/>
        <v/>
      </c>
      <c r="E17" s="14" t="str">
        <f t="shared" si="2"/>
        <v/>
      </c>
      <c r="F17" s="20"/>
      <c r="G17" s="1" t="str">
        <f t="shared" si="7"/>
        <v/>
      </c>
      <c r="H17" s="1" t="str">
        <f t="shared" si="8"/>
        <v/>
      </c>
      <c r="I17" s="1" t="str">
        <f t="shared" si="9"/>
        <v/>
      </c>
      <c r="J17" s="21" t="str">
        <f t="shared" si="10"/>
        <v/>
      </c>
    </row>
    <row r="18" spans="1:10" ht="16.5" customHeight="1" x14ac:dyDescent="0.25">
      <c r="A18" s="12" t="str">
        <f>IF(B18="","",COUNT($B$9:B18))</f>
        <v/>
      </c>
      <c r="B18" s="11"/>
      <c r="C18" s="13" t="str">
        <f t="shared" si="0"/>
        <v/>
      </c>
      <c r="D18" s="14" t="str">
        <f t="shared" si="1"/>
        <v/>
      </c>
      <c r="E18" s="14" t="str">
        <f t="shared" si="2"/>
        <v/>
      </c>
      <c r="F18" s="20"/>
      <c r="G18" s="1" t="str">
        <f t="shared" si="7"/>
        <v/>
      </c>
      <c r="H18" s="1" t="str">
        <f t="shared" si="8"/>
        <v/>
      </c>
      <c r="I18" s="1" t="str">
        <f t="shared" si="9"/>
        <v/>
      </c>
      <c r="J18" s="21" t="str">
        <f t="shared" si="10"/>
        <v/>
      </c>
    </row>
    <row r="19" spans="1:10" ht="16.5" customHeight="1" x14ac:dyDescent="0.25">
      <c r="A19" s="12" t="str">
        <f>IF(B19="","",COUNT($B$9:B19))</f>
        <v/>
      </c>
      <c r="B19" s="11"/>
      <c r="C19" s="13" t="str">
        <f t="shared" si="0"/>
        <v/>
      </c>
      <c r="D19" s="14" t="str">
        <f t="shared" si="1"/>
        <v/>
      </c>
      <c r="E19" s="14" t="str">
        <f t="shared" si="2"/>
        <v/>
      </c>
      <c r="F19" s="20"/>
      <c r="G19" s="1" t="str">
        <f t="shared" si="7"/>
        <v/>
      </c>
      <c r="H19" s="1" t="str">
        <f t="shared" si="8"/>
        <v/>
      </c>
      <c r="I19" s="1" t="str">
        <f t="shared" si="9"/>
        <v/>
      </c>
      <c r="J19" s="21" t="str">
        <f t="shared" si="10"/>
        <v/>
      </c>
    </row>
    <row r="20" spans="1:10" ht="16.5" customHeight="1" x14ac:dyDescent="0.25">
      <c r="A20" s="12" t="str">
        <f>IF(B20="","",COUNT($B$9:B20))</f>
        <v/>
      </c>
      <c r="B20" s="11"/>
      <c r="C20" s="13" t="str">
        <f t="shared" si="0"/>
        <v/>
      </c>
      <c r="D20" s="14" t="str">
        <f t="shared" si="1"/>
        <v/>
      </c>
      <c r="E20" s="14" t="str">
        <f t="shared" si="2"/>
        <v/>
      </c>
      <c r="F20" s="20"/>
      <c r="G20" s="1" t="str">
        <f t="shared" si="7"/>
        <v/>
      </c>
      <c r="H20" s="1" t="str">
        <f t="shared" si="8"/>
        <v/>
      </c>
      <c r="I20" s="1" t="str">
        <f t="shared" si="9"/>
        <v/>
      </c>
      <c r="J20" s="21" t="str">
        <f t="shared" si="10"/>
        <v/>
      </c>
    </row>
    <row r="21" spans="1:10" ht="16.5" customHeight="1" x14ac:dyDescent="0.25">
      <c r="A21" s="12" t="str">
        <f>IF(B21="","",COUNT($B$9:B21))</f>
        <v/>
      </c>
      <c r="B21" s="11"/>
      <c r="C21" s="13" t="str">
        <f t="shared" si="0"/>
        <v/>
      </c>
      <c r="D21" s="14" t="str">
        <f t="shared" si="1"/>
        <v/>
      </c>
      <c r="E21" s="14" t="str">
        <f t="shared" si="2"/>
        <v/>
      </c>
      <c r="F21" s="20"/>
      <c r="G21" s="1" t="str">
        <f t="shared" si="7"/>
        <v/>
      </c>
      <c r="H21" s="1" t="str">
        <f t="shared" si="8"/>
        <v/>
      </c>
      <c r="I21" s="1" t="str">
        <f t="shared" si="9"/>
        <v/>
      </c>
      <c r="J21" s="21" t="str">
        <f t="shared" si="10"/>
        <v/>
      </c>
    </row>
    <row r="22" spans="1:10" ht="16.5" customHeight="1" x14ac:dyDescent="0.25">
      <c r="A22" s="12" t="str">
        <f>IF(B22="","",COUNT($B$9:B22))</f>
        <v/>
      </c>
      <c r="B22" s="11"/>
      <c r="C22" s="13" t="str">
        <f t="shared" si="0"/>
        <v/>
      </c>
      <c r="D22" s="14" t="str">
        <f t="shared" si="1"/>
        <v/>
      </c>
      <c r="E22" s="14" t="str">
        <f t="shared" si="2"/>
        <v/>
      </c>
      <c r="F22" s="20"/>
      <c r="G22" s="1" t="str">
        <f t="shared" si="7"/>
        <v/>
      </c>
      <c r="H22" s="1" t="str">
        <f t="shared" si="8"/>
        <v/>
      </c>
      <c r="I22" s="1" t="str">
        <f t="shared" si="9"/>
        <v/>
      </c>
      <c r="J22" s="21" t="str">
        <f t="shared" si="10"/>
        <v/>
      </c>
    </row>
    <row r="23" spans="1:10" ht="16.5" customHeight="1" x14ac:dyDescent="0.25">
      <c r="A23" s="12" t="str">
        <f>IF(B23="","",COUNT($B$9:B23))</f>
        <v/>
      </c>
      <c r="B23" s="11"/>
      <c r="C23" s="13" t="str">
        <f t="shared" si="0"/>
        <v/>
      </c>
      <c r="D23" s="14" t="str">
        <f t="shared" si="1"/>
        <v/>
      </c>
      <c r="E23" s="14" t="str">
        <f t="shared" si="2"/>
        <v/>
      </c>
      <c r="F23" s="20"/>
      <c r="G23" s="1" t="str">
        <f t="shared" si="7"/>
        <v/>
      </c>
      <c r="H23" s="1" t="str">
        <f t="shared" si="8"/>
        <v/>
      </c>
      <c r="I23" s="1" t="str">
        <f t="shared" si="9"/>
        <v/>
      </c>
      <c r="J23" s="21" t="str">
        <f t="shared" si="10"/>
        <v/>
      </c>
    </row>
    <row r="24" spans="1:10" ht="16.5" customHeight="1" x14ac:dyDescent="0.25">
      <c r="A24" s="12" t="str">
        <f>IF(B24="","",COUNT($B$9:B24))</f>
        <v/>
      </c>
      <c r="B24" s="11"/>
      <c r="C24" s="13" t="str">
        <f t="shared" si="0"/>
        <v/>
      </c>
      <c r="D24" s="14" t="str">
        <f t="shared" si="1"/>
        <v/>
      </c>
      <c r="E24" s="14" t="str">
        <f t="shared" si="2"/>
        <v/>
      </c>
      <c r="F24" s="20"/>
      <c r="G24" s="1" t="str">
        <f t="shared" si="7"/>
        <v/>
      </c>
      <c r="H24" s="1" t="str">
        <f t="shared" si="8"/>
        <v/>
      </c>
      <c r="I24" s="1" t="str">
        <f t="shared" si="9"/>
        <v/>
      </c>
      <c r="J24" s="21" t="str">
        <f t="shared" si="10"/>
        <v/>
      </c>
    </row>
    <row r="25" spans="1:10" ht="16.5" customHeight="1" x14ac:dyDescent="0.25">
      <c r="A25" s="12" t="str">
        <f>IF(B25="","",COUNT($B$9:B25))</f>
        <v/>
      </c>
      <c r="B25" s="11"/>
      <c r="C25" s="13" t="str">
        <f t="shared" si="0"/>
        <v/>
      </c>
      <c r="D25" s="14" t="str">
        <f t="shared" si="1"/>
        <v/>
      </c>
      <c r="E25" s="14" t="str">
        <f t="shared" si="2"/>
        <v/>
      </c>
      <c r="F25" s="20"/>
      <c r="G25" s="1" t="str">
        <f t="shared" si="7"/>
        <v/>
      </c>
      <c r="H25" s="1" t="str">
        <f t="shared" si="8"/>
        <v/>
      </c>
      <c r="I25" s="1" t="str">
        <f t="shared" si="9"/>
        <v/>
      </c>
      <c r="J25" s="21" t="str">
        <f t="shared" si="10"/>
        <v/>
      </c>
    </row>
    <row r="26" spans="1:10" ht="16.5" customHeight="1" x14ac:dyDescent="0.25">
      <c r="A26" s="12" t="str">
        <f>IF(B26="","",COUNT($B$9:B26))</f>
        <v/>
      </c>
      <c r="B26" s="11"/>
      <c r="C26" s="13" t="str">
        <f t="shared" si="0"/>
        <v/>
      </c>
      <c r="D26" s="14" t="str">
        <f t="shared" si="1"/>
        <v/>
      </c>
      <c r="E26" s="14" t="str">
        <f t="shared" si="2"/>
        <v/>
      </c>
      <c r="F26" s="20"/>
      <c r="G26" s="1" t="str">
        <f t="shared" si="3"/>
        <v/>
      </c>
      <c r="H26" s="1" t="str">
        <f t="shared" si="4"/>
        <v/>
      </c>
      <c r="I26" s="1" t="str">
        <f t="shared" si="5"/>
        <v/>
      </c>
      <c r="J26" s="21" t="str">
        <f t="shared" si="6"/>
        <v/>
      </c>
    </row>
    <row r="27" spans="1:10" ht="16.5" customHeight="1" x14ac:dyDescent="0.25">
      <c r="A27" s="12" t="str">
        <f>IF(B27="","",COUNT($B$9:B27))</f>
        <v/>
      </c>
      <c r="B27" s="11"/>
      <c r="C27" s="13" t="str">
        <f t="shared" si="0"/>
        <v/>
      </c>
      <c r="D27" s="14" t="str">
        <f t="shared" si="1"/>
        <v/>
      </c>
      <c r="E27" s="14" t="str">
        <f t="shared" si="2"/>
        <v/>
      </c>
      <c r="F27" s="20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21" t="str">
        <f t="shared" si="6"/>
        <v/>
      </c>
    </row>
    <row r="28" spans="1:10" ht="16.5" customHeight="1" x14ac:dyDescent="0.25">
      <c r="A28" s="12" t="str">
        <f>IF(B28="","",COUNT($B$9:B28))</f>
        <v/>
      </c>
      <c r="B28" s="11"/>
      <c r="C28" s="13" t="str">
        <f t="shared" si="0"/>
        <v/>
      </c>
      <c r="D28" s="14" t="str">
        <f t="shared" si="1"/>
        <v/>
      </c>
      <c r="E28" s="14" t="str">
        <f t="shared" si="2"/>
        <v/>
      </c>
      <c r="F28" s="20"/>
      <c r="G28" s="1" t="str">
        <f t="shared" si="3"/>
        <v/>
      </c>
      <c r="H28" s="1" t="str">
        <f t="shared" si="4"/>
        <v/>
      </c>
      <c r="I28" s="1" t="str">
        <f t="shared" si="5"/>
        <v/>
      </c>
      <c r="J28" s="21" t="str">
        <f t="shared" si="6"/>
        <v/>
      </c>
    </row>
    <row r="29" spans="1:10" ht="16.5" customHeight="1" x14ac:dyDescent="0.25">
      <c r="A29" s="12" t="str">
        <f>IF(B29="","",COUNT($B$9:B29))</f>
        <v/>
      </c>
      <c r="B29" s="11"/>
      <c r="C29" s="13" t="str">
        <f t="shared" si="0"/>
        <v/>
      </c>
      <c r="D29" s="14" t="str">
        <f t="shared" si="1"/>
        <v/>
      </c>
      <c r="E29" s="14" t="str">
        <f t="shared" si="2"/>
        <v/>
      </c>
      <c r="F29" s="20"/>
      <c r="G29" s="1" t="str">
        <f t="shared" si="3"/>
        <v/>
      </c>
      <c r="H29" s="1" t="str">
        <f t="shared" si="4"/>
        <v/>
      </c>
      <c r="I29" s="1" t="str">
        <f t="shared" si="5"/>
        <v/>
      </c>
      <c r="J29" s="21" t="str">
        <f t="shared" si="6"/>
        <v/>
      </c>
    </row>
    <row r="30" spans="1:10" ht="16.5" customHeight="1" x14ac:dyDescent="0.25">
      <c r="A30" s="12" t="str">
        <f>IF(B30="","",COUNT($B$9:B30))</f>
        <v/>
      </c>
      <c r="B30" s="11"/>
      <c r="C30" s="13" t="str">
        <f t="shared" si="0"/>
        <v/>
      </c>
      <c r="D30" s="14" t="str">
        <f t="shared" si="1"/>
        <v/>
      </c>
      <c r="E30" s="14" t="str">
        <f t="shared" si="2"/>
        <v/>
      </c>
      <c r="F30" s="20"/>
      <c r="G30" s="1" t="str">
        <f t="shared" si="3"/>
        <v/>
      </c>
      <c r="H30" s="1" t="str">
        <f t="shared" si="4"/>
        <v/>
      </c>
      <c r="I30" s="1" t="str">
        <f t="shared" si="5"/>
        <v/>
      </c>
      <c r="J30" s="21" t="str">
        <f t="shared" si="6"/>
        <v/>
      </c>
    </row>
    <row r="31" spans="1:10" ht="16.5" customHeight="1" x14ac:dyDescent="0.25">
      <c r="G31" s="1" t="str">
        <f t="shared" si="3"/>
        <v/>
      </c>
      <c r="H31" s="1" t="str">
        <f t="shared" si="4"/>
        <v/>
      </c>
      <c r="I31" s="1" t="str">
        <f t="shared" si="5"/>
        <v/>
      </c>
      <c r="J31" s="21" t="str">
        <f t="shared" si="6"/>
        <v/>
      </c>
    </row>
    <row r="34" spans="2:5" x14ac:dyDescent="0.25">
      <c r="B34" s="24" t="s">
        <v>527</v>
      </c>
      <c r="C34" s="24"/>
      <c r="D34" s="24" t="s">
        <v>528</v>
      </c>
      <c r="E34" s="24">
        <v>3</v>
      </c>
    </row>
    <row r="35" spans="2:5" x14ac:dyDescent="0.25">
      <c r="B35" s="24"/>
      <c r="C35" s="24"/>
      <c r="D35" s="24" t="s">
        <v>529</v>
      </c>
      <c r="E35" s="24">
        <v>3</v>
      </c>
    </row>
  </sheetData>
  <sheetProtection selectLockedCells="1"/>
  <mergeCells count="3">
    <mergeCell ref="A2:F2"/>
    <mergeCell ref="A3:F3"/>
    <mergeCell ref="A4:E4"/>
  </mergeCells>
  <conditionalFormatting sqref="B9:B14">
    <cfRule type="cellIs" dxfId="121" priority="11" stopIfTrue="1" operator="equal">
      <formula>0</formula>
    </cfRule>
  </conditionalFormatting>
  <conditionalFormatting sqref="B15:B22">
    <cfRule type="cellIs" dxfId="120" priority="10" stopIfTrue="1" operator="equal">
      <formula>0</formula>
    </cfRule>
  </conditionalFormatting>
  <conditionalFormatting sqref="B23:B30">
    <cfRule type="cellIs" dxfId="119" priority="9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Footer>&amp;L&amp;"Arial,Cursiva"&amp;8Inscripciones  &amp;C&amp;"Times New Roman,Normal"- DEPORTE OLÍMPICO 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5"/>
  <sheetViews>
    <sheetView workbookViewId="0">
      <selection activeCell="A7" sqref="A7"/>
    </sheetView>
  </sheetViews>
  <sheetFormatPr baseColWidth="10" defaultRowHeight="13.2" x14ac:dyDescent="0.25"/>
  <cols>
    <col min="1" max="1" width="79.109375" bestFit="1" customWidth="1"/>
    <col min="2" max="2" width="6" bestFit="1" customWidth="1"/>
    <col min="3" max="3" width="14.88671875" bestFit="1" customWidth="1"/>
    <col min="4" max="4" width="6" bestFit="1" customWidth="1"/>
    <col min="5" max="5" width="14.44140625" bestFit="1" customWidth="1"/>
    <col min="6" max="6" width="6" bestFit="1" customWidth="1"/>
    <col min="7" max="7" width="24.6640625" bestFit="1" customWidth="1"/>
    <col min="8" max="8" width="6" bestFit="1" customWidth="1"/>
    <col min="9" max="9" width="16.33203125" bestFit="1" customWidth="1"/>
    <col min="10" max="10" width="6" bestFit="1" customWidth="1"/>
    <col min="11" max="11" width="12.5546875" bestFit="1" customWidth="1"/>
    <col min="12" max="12" width="5" bestFit="1" customWidth="1"/>
    <col min="13" max="13" width="17.88671875" bestFit="1" customWidth="1"/>
    <col min="14" max="14" width="5" bestFit="1" customWidth="1"/>
    <col min="15" max="15" width="12.88671875" bestFit="1" customWidth="1"/>
    <col min="16" max="16" width="6.5546875" bestFit="1" customWidth="1"/>
    <col min="17" max="21" width="5.109375" bestFit="1" customWidth="1"/>
  </cols>
  <sheetData>
    <row r="3" spans="1:21" x14ac:dyDescent="0.25">
      <c r="C3" t="s">
        <v>88</v>
      </c>
      <c r="E3" t="s">
        <v>89</v>
      </c>
      <c r="G3" t="s">
        <v>90</v>
      </c>
      <c r="I3" t="s">
        <v>91</v>
      </c>
      <c r="K3" t="s">
        <v>92</v>
      </c>
      <c r="M3" t="s">
        <v>5</v>
      </c>
      <c r="O3" t="s">
        <v>6</v>
      </c>
    </row>
    <row r="4" spans="1:21" x14ac:dyDescent="0.25">
      <c r="A4" t="e">
        <f>#REF!</f>
        <v>#REF!</v>
      </c>
      <c r="B4" t="e">
        <f>#REF!</f>
        <v>#REF!</v>
      </c>
      <c r="C4" t="e">
        <f>CONCATENATE(#REF!," ",PROPER(#REF!))</f>
        <v>#REF!</v>
      </c>
      <c r="D4" t="e">
        <f>#REF!</f>
        <v>#REF!</v>
      </c>
      <c r="E4" t="e">
        <f>CONCATENATE(#REF!," ",PROPER(#REF!))</f>
        <v>#REF!</v>
      </c>
      <c r="F4" t="e">
        <f>#REF!</f>
        <v>#REF!</v>
      </c>
      <c r="G4" t="e">
        <f>CONCATENATE(#REF!," ",PROPER(#REF!))</f>
        <v>#REF!</v>
      </c>
      <c r="H4" t="e">
        <f>#REF!</f>
        <v>#REF!</v>
      </c>
      <c r="I4" t="e">
        <f>CONCATENATE(#REF!," ",PROPER(#REF!))</f>
        <v>#REF!</v>
      </c>
      <c r="J4" t="e">
        <f>#REF!</f>
        <v>#REF!</v>
      </c>
      <c r="K4" t="e">
        <f>CONCATENATE(#REF!," ",PROPER(#REF!))</f>
        <v>#REF!</v>
      </c>
      <c r="L4" t="e">
        <f>#REF!</f>
        <v>#REF!</v>
      </c>
      <c r="M4" t="e">
        <f>CONCATENATE(#REF!," ",PROPER(#REF!))</f>
        <v>#REF!</v>
      </c>
      <c r="N4" t="e">
        <f>#REF!</f>
        <v>#REF!</v>
      </c>
      <c r="O4" t="e">
        <f>CONCATENATE(#REF!," ",PROPER(#REF!))</f>
        <v>#REF!</v>
      </c>
      <c r="P4" t="e">
        <f>#REF!</f>
        <v>#REF!</v>
      </c>
      <c r="Q4" t="e">
        <f>VLOOKUP(B4,jugadores,14,0)</f>
        <v>#REF!</v>
      </c>
      <c r="R4" t="e">
        <f>VLOOKUP(D4,jugadores,14,0)</f>
        <v>#REF!</v>
      </c>
      <c r="S4" t="e">
        <f>VLOOKUP(F4,jugadores,14,0)</f>
        <v>#REF!</v>
      </c>
      <c r="T4" t="e">
        <f>VLOOKUP(H4,jugadores,14,0)</f>
        <v>#REF!</v>
      </c>
      <c r="U4" t="e">
        <f>VLOOKUP(J4,jugadores,14,0)</f>
        <v>#REF!</v>
      </c>
    </row>
    <row r="5" spans="1:21" x14ac:dyDescent="0.25">
      <c r="A5" t="e">
        <f>#REF!</f>
        <v>#REF!</v>
      </c>
      <c r="B5" t="e">
        <f>#REF!</f>
        <v>#REF!</v>
      </c>
      <c r="C5" t="e">
        <f>CONCATENATE(#REF!," ",PROPER(#REF!))</f>
        <v>#REF!</v>
      </c>
      <c r="D5" t="e">
        <f>#REF!</f>
        <v>#REF!</v>
      </c>
      <c r="E5" t="e">
        <f>CONCATENATE(#REF!," ",PROPER(#REF!))</f>
        <v>#REF!</v>
      </c>
      <c r="F5" t="e">
        <f>#REF!</f>
        <v>#REF!</v>
      </c>
      <c r="G5" t="e">
        <f>CONCATENATE(#REF!," ",PROPER(#REF!))</f>
        <v>#REF!</v>
      </c>
      <c r="H5" t="e">
        <f>#REF!</f>
        <v>#REF!</v>
      </c>
      <c r="I5" t="e">
        <f>CONCATENATE(#REF!," ",PROPER(#REF!))</f>
        <v>#REF!</v>
      </c>
      <c r="J5" t="e">
        <f>#REF!</f>
        <v>#REF!</v>
      </c>
      <c r="K5" t="e">
        <f>CONCATENATE(#REF!," ",PROPER(#REF!))</f>
        <v>#REF!</v>
      </c>
      <c r="L5" t="e">
        <f>#REF!</f>
        <v>#REF!</v>
      </c>
      <c r="M5" t="e">
        <f>CONCATENATE(#REF!," ",PROPER(#REF!))</f>
        <v>#REF!</v>
      </c>
      <c r="N5" t="e">
        <f>#REF!</f>
        <v>#REF!</v>
      </c>
      <c r="O5" t="e">
        <f>CONCATENATE(#REF!," ",PROPER(#REF!))</f>
        <v>#REF!</v>
      </c>
      <c r="P5" t="e">
        <f>#REF!</f>
        <v>#REF!</v>
      </c>
      <c r="Q5" t="e">
        <f>VLOOKUP(B5,jugadores,14,0)</f>
        <v>#REF!</v>
      </c>
      <c r="R5" t="e">
        <f>VLOOKUP(D5,jugadores,14,0)</f>
        <v>#REF!</v>
      </c>
      <c r="S5" t="e">
        <f>VLOOKUP(F5,jugadores,14,0)</f>
        <v>#REF!</v>
      </c>
      <c r="T5" t="e">
        <f>VLOOKUP(H5,jugadores,14,0)</f>
        <v>#REF!</v>
      </c>
      <c r="U5" t="e">
        <f>VLOOKUP(J5,jugadores,14,0)</f>
        <v>#REF!</v>
      </c>
    </row>
    <row r="13" spans="1:21" x14ac:dyDescent="0.25">
      <c r="C13" t="s">
        <v>88</v>
      </c>
      <c r="E13" t="s">
        <v>89</v>
      </c>
      <c r="G13" t="s">
        <v>90</v>
      </c>
      <c r="I13" t="s">
        <v>91</v>
      </c>
      <c r="K13" t="s">
        <v>92</v>
      </c>
      <c r="M13" t="s">
        <v>5</v>
      </c>
      <c r="O13" t="s">
        <v>6</v>
      </c>
    </row>
    <row r="14" spans="1:21" x14ac:dyDescent="0.25">
      <c r="A14" t="e">
        <f>#REF!</f>
        <v>#REF!</v>
      </c>
      <c r="B14" t="e">
        <f>#REF!</f>
        <v>#REF!</v>
      </c>
      <c r="C14" t="e">
        <f>CONCATENATE(#REF!," ",PROPER(#REF!))</f>
        <v>#REF!</v>
      </c>
      <c r="D14" t="e">
        <f>#REF!</f>
        <v>#REF!</v>
      </c>
      <c r="E14" t="e">
        <f>CONCATENATE(#REF!," ",PROPER(#REF!))</f>
        <v>#REF!</v>
      </c>
      <c r="F14" t="e">
        <f>#REF!</f>
        <v>#REF!</v>
      </c>
      <c r="G14" t="e">
        <f>CONCATENATE(#REF!," ",PROPER(#REF!))</f>
        <v>#REF!</v>
      </c>
      <c r="H14" t="e">
        <f>#REF!</f>
        <v>#REF!</v>
      </c>
      <c r="I14" t="e">
        <f>CONCATENATE(#REF!," ",PROPER(#REF!))</f>
        <v>#REF!</v>
      </c>
      <c r="J14" t="e">
        <f>#REF!</f>
        <v>#REF!</v>
      </c>
      <c r="K14" t="e">
        <f>CONCATENATE(#REF!," ",PROPER(#REF!))</f>
        <v>#REF!</v>
      </c>
      <c r="L14" t="e">
        <f>#REF!</f>
        <v>#REF!</v>
      </c>
      <c r="M14" t="e">
        <f>CONCATENATE(#REF!," ",PROPER(#REF!))</f>
        <v>#REF!</v>
      </c>
      <c r="N14" t="e">
        <f>#REF!</f>
        <v>#REF!</v>
      </c>
      <c r="O14" t="e">
        <f>CONCATENATE(#REF!," ",PROPER(#REF!))</f>
        <v>#REF!</v>
      </c>
      <c r="P14" t="e">
        <f>#REF!</f>
        <v>#REF!</v>
      </c>
      <c r="Q14" t="e">
        <f>VLOOKUP(B14,jugadores,14,0)</f>
        <v>#REF!</v>
      </c>
      <c r="R14" t="e">
        <f>VLOOKUP(D14,jugadores,14,0)</f>
        <v>#REF!</v>
      </c>
      <c r="S14" t="e">
        <f>VLOOKUP(F14,jugadores,14,0)</f>
        <v>#REF!</v>
      </c>
      <c r="T14" t="e">
        <f>VLOOKUP(H14,jugadores,14,0)</f>
        <v>#REF!</v>
      </c>
      <c r="U14" t="e">
        <f>VLOOKUP(J14,jugadores,14,0)</f>
        <v>#REF!</v>
      </c>
    </row>
    <row r="15" spans="1:21" x14ac:dyDescent="0.25">
      <c r="A15" t="e">
        <f>#REF!</f>
        <v>#REF!</v>
      </c>
      <c r="B15" t="e">
        <f>#REF!</f>
        <v>#REF!</v>
      </c>
      <c r="C15" t="e">
        <f>CONCATENATE(#REF!," ",PROPER(#REF!))</f>
        <v>#REF!</v>
      </c>
      <c r="D15" t="e">
        <f>#REF!</f>
        <v>#REF!</v>
      </c>
      <c r="E15" t="e">
        <f>CONCATENATE(#REF!," ",PROPER(#REF!))</f>
        <v>#REF!</v>
      </c>
      <c r="F15" t="e">
        <f>#REF!</f>
        <v>#REF!</v>
      </c>
      <c r="G15" t="e">
        <f>CONCATENATE(#REF!," ",PROPER(#REF!))</f>
        <v>#REF!</v>
      </c>
      <c r="H15" t="e">
        <f>#REF!</f>
        <v>#REF!</v>
      </c>
      <c r="I15" t="e">
        <f>CONCATENATE(#REF!," ",PROPER(#REF!))</f>
        <v>#REF!</v>
      </c>
      <c r="J15" t="e">
        <f>#REF!</f>
        <v>#REF!</v>
      </c>
      <c r="K15" t="e">
        <f>CONCATENATE(#REF!," ",PROPER(#REF!))</f>
        <v>#REF!</v>
      </c>
      <c r="L15" t="e">
        <f>#REF!</f>
        <v>#REF!</v>
      </c>
      <c r="M15" t="e">
        <f>CONCATENATE(#REF!," ",PROPER(#REF!))</f>
        <v>#REF!</v>
      </c>
      <c r="N15" t="e">
        <f>#REF!</f>
        <v>#REF!</v>
      </c>
      <c r="O15" t="e">
        <f>CONCATENATE(#REF!," ",PROPER(#REF!))</f>
        <v>#REF!</v>
      </c>
      <c r="P15" t="e">
        <f>#REF!</f>
        <v>#REF!</v>
      </c>
      <c r="Q15" t="e">
        <f>VLOOKUP(B15,jugadores,14,0)</f>
        <v>#REF!</v>
      </c>
      <c r="R15" t="e">
        <f>VLOOKUP(D15,jugadores,14,0)</f>
        <v>#REF!</v>
      </c>
      <c r="S15" t="e">
        <f>VLOOKUP(F15,jugadores,14,0)</f>
        <v>#REF!</v>
      </c>
      <c r="T15" t="e">
        <f>VLOOKUP(H15,jugadores,14,0)</f>
        <v>#REF!</v>
      </c>
      <c r="U15" t="e">
        <f>VLOOKUP(J15,jugadores,14,0)</f>
        <v>#REF!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"/>
  <sheetViews>
    <sheetView workbookViewId="0">
      <selection activeCell="A4" sqref="A4"/>
    </sheetView>
  </sheetViews>
  <sheetFormatPr baseColWidth="10" defaultRowHeight="13.2" x14ac:dyDescent="0.25"/>
  <cols>
    <col min="1" max="1" width="6" style="10" bestFit="1" customWidth="1"/>
    <col min="2" max="2" width="42.44140625" style="10" bestFit="1" customWidth="1"/>
    <col min="3" max="3" width="11" bestFit="1" customWidth="1"/>
    <col min="4" max="4" width="6" bestFit="1" customWidth="1"/>
    <col min="5" max="5" width="37.6640625" bestFit="1" customWidth="1"/>
    <col min="6" max="6" width="8.6640625" bestFit="1" customWidth="1"/>
    <col min="7" max="8" width="4.5546875" style="19" bestFit="1" customWidth="1"/>
    <col min="9" max="9" width="5.5546875" style="19" bestFit="1" customWidth="1"/>
    <col min="10" max="10" width="6.6640625" style="19" bestFit="1" customWidth="1"/>
    <col min="11" max="11" width="4.5546875" bestFit="1" customWidth="1"/>
    <col min="12" max="12" width="8.109375" bestFit="1" customWidth="1"/>
  </cols>
  <sheetData>
    <row r="3" spans="1:12" x14ac:dyDescent="0.25">
      <c r="G3" s="18" t="s">
        <v>329</v>
      </c>
      <c r="H3" s="18" t="s">
        <v>330</v>
      </c>
      <c r="I3" s="18" t="s">
        <v>331</v>
      </c>
      <c r="J3" s="18" t="s">
        <v>4</v>
      </c>
      <c r="L3" s="18" t="s">
        <v>332</v>
      </c>
    </row>
    <row r="4" spans="1:12" x14ac:dyDescent="0.25">
      <c r="A4" s="10">
        <f>CLUB!D9</f>
        <v>0</v>
      </c>
      <c r="B4" s="10" t="e">
        <f>VLOOKUP(A4,#REF!,2,0)</f>
        <v>#REF!</v>
      </c>
      <c r="C4" t="e">
        <f>VLOOKUP(A4,#REF!,3,0)</f>
        <v>#REF!</v>
      </c>
      <c r="D4" t="e">
        <f>VLOOKUP(A4,#REF!,4,0)</f>
        <v>#REF!</v>
      </c>
      <c r="E4" t="e">
        <f>VLOOKUP(A4,#REF!,5,0)</f>
        <v>#REF!</v>
      </c>
      <c r="F4" t="e">
        <f>VLOOKUP(A4,#REF!,6,0)</f>
        <v>#REF!</v>
      </c>
      <c r="G4" s="19" t="e">
        <f>#REF!+#REF!+#REF!+#REF!+#REF!+#REF!+#REF!</f>
        <v>#REF!</v>
      </c>
      <c r="H4" s="19" t="e">
        <f>#REF!+#REF!+#REF!+#REF!</f>
        <v>#REF!</v>
      </c>
      <c r="I4" s="19" t="e">
        <f>#REF!+#REF!</f>
        <v>#REF!</v>
      </c>
      <c r="J4" s="19" t="e">
        <f>SUM(G4:I4)</f>
        <v>#REF!</v>
      </c>
    </row>
    <row r="9" spans="1:12" x14ac:dyDescent="0.25">
      <c r="A9"/>
      <c r="B9"/>
      <c r="G9"/>
      <c r="H9"/>
      <c r="I9"/>
      <c r="J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35"/>
  <sheetViews>
    <sheetView showGridLines="0" zoomScale="80" zoomScaleNormal="80" zoomScaleSheetLayoutView="100" workbookViewId="0">
      <selection activeCell="B9" sqref="B9"/>
    </sheetView>
  </sheetViews>
  <sheetFormatPr baseColWidth="10" defaultColWidth="11.44140625" defaultRowHeight="13.2" x14ac:dyDescent="0.25"/>
  <cols>
    <col min="1" max="1" width="3.6640625" style="1" customWidth="1"/>
    <col min="2" max="2" width="7.109375" style="1" customWidth="1"/>
    <col min="3" max="3" width="21.109375" style="1" customWidth="1"/>
    <col min="4" max="4" width="17.6640625" style="1" customWidth="1"/>
    <col min="5" max="5" width="18.109375" style="1" customWidth="1"/>
    <col min="6" max="6" width="1.6640625" style="1" customWidth="1"/>
    <col min="7" max="7" width="11.33203125" style="1" customWidth="1"/>
    <col min="8" max="8" width="12.109375" style="1" bestFit="1" customWidth="1"/>
    <col min="9" max="9" width="6.5546875" style="1" bestFit="1" customWidth="1"/>
    <col min="10" max="10" width="11.44140625" style="21" customWidth="1"/>
    <col min="11" max="12" width="11.44140625" style="1" customWidth="1"/>
    <col min="13" max="13" width="4.6640625" style="1" customWidth="1"/>
    <col min="14" max="23" width="11.44140625" style="1" customWidth="1"/>
    <col min="24" max="16384" width="11.44140625" style="1"/>
  </cols>
  <sheetData>
    <row r="1" spans="1:11" ht="7.5" customHeight="1" x14ac:dyDescent="0.25"/>
    <row r="2" spans="1:11" ht="18.75" customHeight="1" x14ac:dyDescent="0.3">
      <c r="A2" s="40" t="s">
        <v>534</v>
      </c>
      <c r="B2" s="40"/>
      <c r="C2" s="40"/>
      <c r="D2" s="40"/>
      <c r="E2" s="40"/>
      <c r="F2" s="40"/>
    </row>
    <row r="3" spans="1:11" ht="18.75" customHeight="1" x14ac:dyDescent="0.3">
      <c r="A3" s="30" t="s">
        <v>338</v>
      </c>
      <c r="B3" s="30"/>
      <c r="C3" s="30"/>
      <c r="D3" s="30"/>
      <c r="E3" s="30"/>
      <c r="F3" s="30"/>
      <c r="J3" s="22">
        <f>SUM(J9:J183)</f>
        <v>0</v>
      </c>
      <c r="K3" s="20" t="s">
        <v>4</v>
      </c>
    </row>
    <row r="4" spans="1:11" ht="18.75" customHeight="1" x14ac:dyDescent="0.25">
      <c r="A4" s="41" t="s">
        <v>524</v>
      </c>
      <c r="B4" s="42"/>
      <c r="C4" s="42"/>
      <c r="D4" s="42"/>
      <c r="E4" s="43"/>
      <c r="F4" s="20"/>
    </row>
    <row r="5" spans="1:11" ht="6" customHeight="1" x14ac:dyDescent="0.25">
      <c r="C5" s="8"/>
      <c r="D5" s="7"/>
      <c r="E5" s="7"/>
    </row>
    <row r="6" spans="1:11" x14ac:dyDescent="0.25">
      <c r="C6" s="1" t="s">
        <v>530</v>
      </c>
      <c r="D6" s="1" t="s">
        <v>531</v>
      </c>
    </row>
    <row r="7" spans="1:11" ht="18" customHeight="1" x14ac:dyDescent="0.25">
      <c r="B7" s="4" t="s">
        <v>3</v>
      </c>
      <c r="C7" s="6" t="s">
        <v>1</v>
      </c>
      <c r="D7" s="4" t="s">
        <v>2</v>
      </c>
      <c r="E7" s="4" t="s">
        <v>0</v>
      </c>
      <c r="J7" s="23" t="s">
        <v>418</v>
      </c>
    </row>
    <row r="8" spans="1:11" ht="7.5" customHeight="1" x14ac:dyDescent="0.25">
      <c r="B8" s="2"/>
      <c r="C8" s="3"/>
      <c r="D8" s="5"/>
      <c r="E8" s="5"/>
    </row>
    <row r="9" spans="1:11" ht="16.5" customHeight="1" x14ac:dyDescent="0.25">
      <c r="A9" s="12" t="str">
        <f>IF(ISBLANK(B9),"",1)</f>
        <v/>
      </c>
      <c r="B9" s="11"/>
      <c r="C9" s="13" t="str">
        <f t="shared" ref="C9:C13" si="0">IF(ISBLANK(B9),"",VLOOKUP(B9,jugadores,2,0))</f>
        <v/>
      </c>
      <c r="D9" s="14" t="str">
        <f t="shared" ref="D9:D13" si="1">IF(ISBLANK(B9),"",VLOOKUP(B9,jugadores,3,0))</f>
        <v/>
      </c>
      <c r="E9" s="14" t="str">
        <f t="shared" ref="E9:E13" si="2">IF(ISBLANK(B9),"",VLOOKUP(B9,jugadores,4,0))</f>
        <v/>
      </c>
      <c r="F9" s="20"/>
      <c r="G9" s="1" t="str">
        <f t="shared" ref="G9:G31" si="3">IF(ISBLANK(B9),"",VLOOKUP(B9,jugadores,22,0))</f>
        <v/>
      </c>
      <c r="H9" s="1" t="str">
        <f t="shared" ref="H9:H31" si="4">IF(ISBLANK(B9),"",VLOOKUP(B9,jugadores,21,0))</f>
        <v/>
      </c>
      <c r="I9" s="1" t="str">
        <f t="shared" ref="I9:I31" si="5">IF(ISBLANK(B9),"",VLOOKUP(B9,jugadores,6,0))</f>
        <v/>
      </c>
      <c r="J9" s="21" t="str">
        <f>IFERROR(IF(B9&gt;0,15,""),"")</f>
        <v/>
      </c>
    </row>
    <row r="10" spans="1:11" ht="16.5" customHeight="1" x14ac:dyDescent="0.25">
      <c r="A10" s="12" t="str">
        <f t="shared" ref="A10:A30" si="6">IF(ISBLANK(B10),"",1)</f>
        <v/>
      </c>
      <c r="B10" s="11"/>
      <c r="C10" s="13" t="str">
        <f t="shared" ref="C10:C30" si="7">IF(ISBLANK(B10),"",VLOOKUP(B10,jugadores,2,0))</f>
        <v/>
      </c>
      <c r="D10" s="14" t="str">
        <f t="shared" ref="D10:D30" si="8">IF(ISBLANK(B10),"",VLOOKUP(B10,jugadores,3,0))</f>
        <v/>
      </c>
      <c r="E10" s="14" t="str">
        <f t="shared" ref="E10:E30" si="9">IF(ISBLANK(B10),"",VLOOKUP(B10,jugadores,4,0))</f>
        <v/>
      </c>
      <c r="F10" s="20"/>
      <c r="G10" s="1" t="str">
        <f t="shared" si="3"/>
        <v/>
      </c>
      <c r="H10" s="1" t="str">
        <f t="shared" si="4"/>
        <v/>
      </c>
      <c r="I10" s="1" t="str">
        <f t="shared" si="5"/>
        <v/>
      </c>
      <c r="J10" s="21" t="str">
        <f t="shared" ref="J10:J31" si="10">IFERROR(IF(B10&gt;0,15,""),"")</f>
        <v/>
      </c>
    </row>
    <row r="11" spans="1:11" ht="16.5" customHeight="1" x14ac:dyDescent="0.25">
      <c r="A11" s="12" t="str">
        <f t="shared" si="6"/>
        <v/>
      </c>
      <c r="B11" s="11"/>
      <c r="C11" s="13" t="str">
        <f t="shared" si="7"/>
        <v/>
      </c>
      <c r="D11" s="14" t="str">
        <f t="shared" si="8"/>
        <v/>
      </c>
      <c r="E11" s="14" t="str">
        <f t="shared" si="9"/>
        <v/>
      </c>
      <c r="F11" s="20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21" t="str">
        <f t="shared" si="10"/>
        <v/>
      </c>
    </row>
    <row r="12" spans="1:11" ht="16.5" customHeight="1" x14ac:dyDescent="0.25">
      <c r="A12" s="12" t="str">
        <f t="shared" si="6"/>
        <v/>
      </c>
      <c r="B12" s="11"/>
      <c r="C12" s="13" t="str">
        <f t="shared" si="7"/>
        <v/>
      </c>
      <c r="D12" s="14" t="str">
        <f t="shared" si="8"/>
        <v/>
      </c>
      <c r="E12" s="14" t="str">
        <f t="shared" si="9"/>
        <v/>
      </c>
      <c r="F12" s="20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21" t="str">
        <f t="shared" si="10"/>
        <v/>
      </c>
    </row>
    <row r="13" spans="1:11" ht="16.5" customHeight="1" x14ac:dyDescent="0.25">
      <c r="A13" s="12" t="str">
        <f t="shared" si="6"/>
        <v/>
      </c>
      <c r="B13" s="11"/>
      <c r="C13" s="13" t="str">
        <f t="shared" si="7"/>
        <v/>
      </c>
      <c r="D13" s="14" t="str">
        <f t="shared" si="8"/>
        <v/>
      </c>
      <c r="E13" s="14" t="str">
        <f t="shared" si="9"/>
        <v/>
      </c>
      <c r="F13" s="20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21" t="str">
        <f t="shared" si="10"/>
        <v/>
      </c>
    </row>
    <row r="14" spans="1:11" ht="16.5" customHeight="1" x14ac:dyDescent="0.25">
      <c r="A14" s="12" t="str">
        <f t="shared" si="6"/>
        <v/>
      </c>
      <c r="B14" s="11"/>
      <c r="C14" s="13" t="str">
        <f t="shared" si="7"/>
        <v/>
      </c>
      <c r="D14" s="14" t="str">
        <f t="shared" si="8"/>
        <v/>
      </c>
      <c r="E14" s="14" t="str">
        <f t="shared" si="9"/>
        <v/>
      </c>
      <c r="F14" s="20"/>
      <c r="G14" s="1" t="str">
        <f t="shared" ref="G14:G20" si="11">IF(ISBLANK(B14),"",VLOOKUP(B14,jugadores,22,0))</f>
        <v/>
      </c>
      <c r="H14" s="1" t="str">
        <f t="shared" ref="H14:H20" si="12">IF(ISBLANK(B14),"",VLOOKUP(B14,jugadores,21,0))</f>
        <v/>
      </c>
      <c r="I14" s="1" t="str">
        <f t="shared" ref="I14:I20" si="13">IF(ISBLANK(B14),"",VLOOKUP(B14,jugadores,6,0))</f>
        <v/>
      </c>
      <c r="J14" s="21" t="str">
        <f t="shared" ref="J14:J20" si="14">IFERROR(IF(B14&gt;0,15,""),"")</f>
        <v/>
      </c>
    </row>
    <row r="15" spans="1:11" ht="16.5" customHeight="1" x14ac:dyDescent="0.25">
      <c r="A15" s="12" t="str">
        <f t="shared" si="6"/>
        <v/>
      </c>
      <c r="B15" s="11"/>
      <c r="C15" s="13" t="str">
        <f t="shared" si="7"/>
        <v/>
      </c>
      <c r="D15" s="14" t="str">
        <f t="shared" si="8"/>
        <v/>
      </c>
      <c r="E15" s="14" t="str">
        <f t="shared" si="9"/>
        <v/>
      </c>
      <c r="F15" s="20"/>
      <c r="G15" s="1" t="str">
        <f t="shared" si="11"/>
        <v/>
      </c>
      <c r="H15" s="1" t="str">
        <f t="shared" si="12"/>
        <v/>
      </c>
      <c r="I15" s="1" t="str">
        <f t="shared" si="13"/>
        <v/>
      </c>
      <c r="J15" s="21" t="str">
        <f t="shared" si="14"/>
        <v/>
      </c>
    </row>
    <row r="16" spans="1:11" ht="16.5" customHeight="1" x14ac:dyDescent="0.25">
      <c r="A16" s="12" t="str">
        <f t="shared" si="6"/>
        <v/>
      </c>
      <c r="B16" s="11"/>
      <c r="C16" s="13" t="str">
        <f t="shared" si="7"/>
        <v/>
      </c>
      <c r="D16" s="14" t="str">
        <f t="shared" si="8"/>
        <v/>
      </c>
      <c r="E16" s="14" t="str">
        <f t="shared" si="9"/>
        <v/>
      </c>
      <c r="F16" s="20"/>
      <c r="G16" s="1" t="str">
        <f t="shared" si="11"/>
        <v/>
      </c>
      <c r="H16" s="1" t="str">
        <f t="shared" si="12"/>
        <v/>
      </c>
      <c r="I16" s="1" t="str">
        <f t="shared" si="13"/>
        <v/>
      </c>
      <c r="J16" s="21" t="str">
        <f t="shared" si="14"/>
        <v/>
      </c>
    </row>
    <row r="17" spans="1:10" ht="16.5" customHeight="1" x14ac:dyDescent="0.25">
      <c r="A17" s="12" t="str">
        <f t="shared" si="6"/>
        <v/>
      </c>
      <c r="B17" s="11"/>
      <c r="C17" s="13" t="str">
        <f t="shared" si="7"/>
        <v/>
      </c>
      <c r="D17" s="14" t="str">
        <f t="shared" si="8"/>
        <v/>
      </c>
      <c r="E17" s="14" t="str">
        <f t="shared" si="9"/>
        <v/>
      </c>
      <c r="F17" s="20"/>
      <c r="G17" s="1" t="str">
        <f t="shared" si="11"/>
        <v/>
      </c>
      <c r="H17" s="1" t="str">
        <f t="shared" si="12"/>
        <v/>
      </c>
      <c r="I17" s="1" t="str">
        <f t="shared" si="13"/>
        <v/>
      </c>
      <c r="J17" s="21" t="str">
        <f t="shared" si="14"/>
        <v/>
      </c>
    </row>
    <row r="18" spans="1:10" ht="16.5" customHeight="1" x14ac:dyDescent="0.25">
      <c r="A18" s="12" t="str">
        <f t="shared" si="6"/>
        <v/>
      </c>
      <c r="B18" s="11"/>
      <c r="C18" s="13" t="str">
        <f t="shared" si="7"/>
        <v/>
      </c>
      <c r="D18" s="14" t="str">
        <f t="shared" si="8"/>
        <v/>
      </c>
      <c r="E18" s="14" t="str">
        <f t="shared" si="9"/>
        <v/>
      </c>
      <c r="F18" s="20"/>
      <c r="G18" s="1" t="str">
        <f t="shared" si="11"/>
        <v/>
      </c>
      <c r="H18" s="1" t="str">
        <f t="shared" si="12"/>
        <v/>
      </c>
      <c r="I18" s="1" t="str">
        <f t="shared" si="13"/>
        <v/>
      </c>
      <c r="J18" s="21" t="str">
        <f t="shared" si="14"/>
        <v/>
      </c>
    </row>
    <row r="19" spans="1:10" ht="16.5" customHeight="1" x14ac:dyDescent="0.25">
      <c r="A19" s="12" t="str">
        <f t="shared" si="6"/>
        <v/>
      </c>
      <c r="B19" s="11"/>
      <c r="C19" s="13" t="str">
        <f t="shared" si="7"/>
        <v/>
      </c>
      <c r="D19" s="14" t="str">
        <f t="shared" si="8"/>
        <v/>
      </c>
      <c r="E19" s="14" t="str">
        <f t="shared" si="9"/>
        <v/>
      </c>
      <c r="F19" s="20"/>
      <c r="G19" s="1" t="str">
        <f t="shared" si="11"/>
        <v/>
      </c>
      <c r="H19" s="1" t="str">
        <f t="shared" si="12"/>
        <v/>
      </c>
      <c r="I19" s="1" t="str">
        <f t="shared" si="13"/>
        <v/>
      </c>
      <c r="J19" s="21" t="str">
        <f t="shared" si="14"/>
        <v/>
      </c>
    </row>
    <row r="20" spans="1:10" ht="16.5" customHeight="1" x14ac:dyDescent="0.25">
      <c r="A20" s="12" t="str">
        <f t="shared" si="6"/>
        <v/>
      </c>
      <c r="B20" s="11"/>
      <c r="C20" s="13" t="str">
        <f t="shared" si="7"/>
        <v/>
      </c>
      <c r="D20" s="14" t="str">
        <f t="shared" si="8"/>
        <v/>
      </c>
      <c r="E20" s="14" t="str">
        <f t="shared" si="9"/>
        <v/>
      </c>
      <c r="F20" s="20"/>
      <c r="G20" s="1" t="str">
        <f t="shared" si="11"/>
        <v/>
      </c>
      <c r="H20" s="1" t="str">
        <f t="shared" si="12"/>
        <v/>
      </c>
      <c r="I20" s="1" t="str">
        <f t="shared" si="13"/>
        <v/>
      </c>
      <c r="J20" s="21" t="str">
        <f t="shared" si="14"/>
        <v/>
      </c>
    </row>
    <row r="21" spans="1:10" ht="16.5" customHeight="1" x14ac:dyDescent="0.25">
      <c r="A21" s="12" t="str">
        <f t="shared" si="6"/>
        <v/>
      </c>
      <c r="B21" s="11"/>
      <c r="C21" s="13" t="str">
        <f t="shared" si="7"/>
        <v/>
      </c>
      <c r="D21" s="14" t="str">
        <f t="shared" si="8"/>
        <v/>
      </c>
      <c r="E21" s="14" t="str">
        <f t="shared" si="9"/>
        <v/>
      </c>
      <c r="F21" s="20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21" t="str">
        <f t="shared" si="10"/>
        <v/>
      </c>
    </row>
    <row r="22" spans="1:10" ht="16.5" customHeight="1" x14ac:dyDescent="0.25">
      <c r="A22" s="12" t="str">
        <f t="shared" si="6"/>
        <v/>
      </c>
      <c r="B22" s="11"/>
      <c r="C22" s="13" t="str">
        <f t="shared" si="7"/>
        <v/>
      </c>
      <c r="D22" s="14" t="str">
        <f t="shared" si="8"/>
        <v/>
      </c>
      <c r="E22" s="14" t="str">
        <f t="shared" si="9"/>
        <v/>
      </c>
      <c r="F22" s="20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21" t="str">
        <f t="shared" si="10"/>
        <v/>
      </c>
    </row>
    <row r="23" spans="1:10" ht="16.5" customHeight="1" x14ac:dyDescent="0.25">
      <c r="A23" s="12" t="str">
        <f t="shared" si="6"/>
        <v/>
      </c>
      <c r="B23" s="11"/>
      <c r="C23" s="13" t="str">
        <f t="shared" si="7"/>
        <v/>
      </c>
      <c r="D23" s="14" t="str">
        <f t="shared" si="8"/>
        <v/>
      </c>
      <c r="E23" s="14" t="str">
        <f t="shared" si="9"/>
        <v/>
      </c>
      <c r="F23" s="20"/>
      <c r="J23" s="21" t="str">
        <f t="shared" si="10"/>
        <v/>
      </c>
    </row>
    <row r="24" spans="1:10" ht="16.5" customHeight="1" x14ac:dyDescent="0.25">
      <c r="A24" s="12" t="str">
        <f t="shared" si="6"/>
        <v/>
      </c>
      <c r="B24" s="11"/>
      <c r="C24" s="13" t="str">
        <f t="shared" si="7"/>
        <v/>
      </c>
      <c r="D24" s="14" t="str">
        <f t="shared" si="8"/>
        <v/>
      </c>
      <c r="E24" s="14" t="str">
        <f t="shared" si="9"/>
        <v/>
      </c>
      <c r="F24" s="20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21" t="str">
        <f t="shared" si="10"/>
        <v/>
      </c>
    </row>
    <row r="25" spans="1:10" ht="16.5" customHeight="1" x14ac:dyDescent="0.25">
      <c r="A25" s="12" t="str">
        <f t="shared" si="6"/>
        <v/>
      </c>
      <c r="B25" s="11"/>
      <c r="C25" s="13" t="str">
        <f t="shared" si="7"/>
        <v/>
      </c>
      <c r="D25" s="14" t="str">
        <f t="shared" si="8"/>
        <v/>
      </c>
      <c r="E25" s="14" t="str">
        <f t="shared" si="9"/>
        <v/>
      </c>
      <c r="F25" s="20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21" t="str">
        <f t="shared" si="10"/>
        <v/>
      </c>
    </row>
    <row r="26" spans="1:10" ht="16.5" customHeight="1" x14ac:dyDescent="0.25">
      <c r="A26" s="12" t="str">
        <f t="shared" si="6"/>
        <v/>
      </c>
      <c r="B26" s="11"/>
      <c r="C26" s="13" t="str">
        <f t="shared" si="7"/>
        <v/>
      </c>
      <c r="D26" s="14" t="str">
        <f t="shared" si="8"/>
        <v/>
      </c>
      <c r="E26" s="14" t="str">
        <f t="shared" si="9"/>
        <v/>
      </c>
      <c r="F26" s="20"/>
      <c r="I26" s="1" t="str">
        <f t="shared" si="5"/>
        <v/>
      </c>
      <c r="J26" s="21" t="str">
        <f t="shared" si="10"/>
        <v/>
      </c>
    </row>
    <row r="27" spans="1:10" ht="16.5" customHeight="1" x14ac:dyDescent="0.25">
      <c r="A27" s="12" t="str">
        <f t="shared" si="6"/>
        <v/>
      </c>
      <c r="B27" s="11"/>
      <c r="C27" s="13" t="str">
        <f t="shared" si="7"/>
        <v/>
      </c>
      <c r="D27" s="14" t="str">
        <f t="shared" si="8"/>
        <v/>
      </c>
      <c r="E27" s="14" t="str">
        <f t="shared" si="9"/>
        <v/>
      </c>
      <c r="F27" s="20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21" t="str">
        <f t="shared" si="10"/>
        <v/>
      </c>
    </row>
    <row r="28" spans="1:10" ht="16.5" customHeight="1" x14ac:dyDescent="0.25">
      <c r="A28" s="12" t="str">
        <f t="shared" si="6"/>
        <v/>
      </c>
      <c r="B28" s="11"/>
      <c r="C28" s="13" t="str">
        <f t="shared" si="7"/>
        <v/>
      </c>
      <c r="D28" s="14" t="str">
        <f t="shared" si="8"/>
        <v/>
      </c>
      <c r="E28" s="14" t="str">
        <f t="shared" si="9"/>
        <v/>
      </c>
      <c r="F28" s="20"/>
      <c r="G28" s="1" t="str">
        <f t="shared" si="3"/>
        <v/>
      </c>
      <c r="H28" s="1" t="str">
        <f t="shared" si="4"/>
        <v/>
      </c>
      <c r="I28" s="1" t="str">
        <f t="shared" si="5"/>
        <v/>
      </c>
      <c r="J28" s="21" t="str">
        <f t="shared" si="10"/>
        <v/>
      </c>
    </row>
    <row r="29" spans="1:10" ht="16.5" customHeight="1" x14ac:dyDescent="0.25">
      <c r="A29" s="12" t="str">
        <f t="shared" si="6"/>
        <v/>
      </c>
      <c r="B29" s="11"/>
      <c r="C29" s="13" t="str">
        <f t="shared" si="7"/>
        <v/>
      </c>
      <c r="D29" s="14" t="str">
        <f t="shared" si="8"/>
        <v/>
      </c>
      <c r="E29" s="14" t="str">
        <f t="shared" si="9"/>
        <v/>
      </c>
      <c r="F29" s="20"/>
      <c r="G29" s="1" t="str">
        <f t="shared" si="3"/>
        <v/>
      </c>
      <c r="H29" s="1" t="str">
        <f t="shared" si="4"/>
        <v/>
      </c>
      <c r="I29" s="1" t="str">
        <f t="shared" si="5"/>
        <v/>
      </c>
      <c r="J29" s="21" t="str">
        <f t="shared" si="10"/>
        <v/>
      </c>
    </row>
    <row r="30" spans="1:10" ht="16.5" customHeight="1" x14ac:dyDescent="0.25">
      <c r="A30" s="12" t="str">
        <f t="shared" si="6"/>
        <v/>
      </c>
      <c r="B30" s="11"/>
      <c r="C30" s="13" t="str">
        <f t="shared" si="7"/>
        <v/>
      </c>
      <c r="D30" s="14" t="str">
        <f t="shared" si="8"/>
        <v/>
      </c>
      <c r="E30" s="14" t="str">
        <f t="shared" si="9"/>
        <v/>
      </c>
      <c r="F30" s="20"/>
      <c r="G30" s="1" t="str">
        <f t="shared" si="3"/>
        <v/>
      </c>
      <c r="H30" s="1" t="str">
        <f t="shared" si="4"/>
        <v/>
      </c>
      <c r="I30" s="1" t="str">
        <f t="shared" si="5"/>
        <v/>
      </c>
      <c r="J30" s="21" t="str">
        <f t="shared" si="10"/>
        <v/>
      </c>
    </row>
    <row r="31" spans="1:10" ht="16.5" customHeight="1" x14ac:dyDescent="0.25">
      <c r="G31" s="1" t="str">
        <f t="shared" si="3"/>
        <v/>
      </c>
      <c r="H31" s="1" t="str">
        <f t="shared" si="4"/>
        <v/>
      </c>
      <c r="I31" s="1" t="str">
        <f t="shared" si="5"/>
        <v/>
      </c>
      <c r="J31" s="21" t="str">
        <f t="shared" si="10"/>
        <v/>
      </c>
    </row>
    <row r="34" spans="2:5" x14ac:dyDescent="0.25">
      <c r="B34" s="24" t="s">
        <v>527</v>
      </c>
      <c r="C34" s="24"/>
      <c r="D34" s="24" t="s">
        <v>528</v>
      </c>
      <c r="E34" s="24">
        <v>3</v>
      </c>
    </row>
    <row r="35" spans="2:5" x14ac:dyDescent="0.25">
      <c r="B35" s="24"/>
      <c r="C35" s="24"/>
      <c r="D35" s="24" t="s">
        <v>529</v>
      </c>
      <c r="E35" s="24">
        <v>3</v>
      </c>
    </row>
  </sheetData>
  <sheetProtection selectLockedCells="1"/>
  <mergeCells count="3">
    <mergeCell ref="A2:F2"/>
    <mergeCell ref="A3:F3"/>
    <mergeCell ref="A4:E4"/>
  </mergeCells>
  <conditionalFormatting sqref="B9:B14">
    <cfRule type="cellIs" dxfId="118" priority="12" stopIfTrue="1" operator="equal">
      <formula>0</formula>
    </cfRule>
  </conditionalFormatting>
  <conditionalFormatting sqref="B15:B21">
    <cfRule type="cellIs" dxfId="117" priority="11" stopIfTrue="1" operator="equal">
      <formula>0</formula>
    </cfRule>
  </conditionalFormatting>
  <conditionalFormatting sqref="B22:B30">
    <cfRule type="cellIs" dxfId="116" priority="10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Footer>&amp;L&amp;"Arial,Cursiva"&amp;8Inscripciones  &amp;C&amp;"Times New Roman,Normal"- DEPORTE OLÍMPICO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6" tint="-0.249977111117893"/>
    <pageSetUpPr fitToPage="1"/>
  </sheetPr>
  <dimension ref="A1:K36"/>
  <sheetViews>
    <sheetView showGridLines="0" zoomScale="80" zoomScaleNormal="80" zoomScaleSheetLayoutView="100" workbookViewId="0">
      <selection activeCell="B10" sqref="B10"/>
    </sheetView>
  </sheetViews>
  <sheetFormatPr baseColWidth="10" defaultColWidth="11.44140625" defaultRowHeight="13.2" x14ac:dyDescent="0.25"/>
  <cols>
    <col min="1" max="1" width="3.6640625" style="1" customWidth="1"/>
    <col min="2" max="2" width="7.109375" style="1" customWidth="1"/>
    <col min="3" max="3" width="20.5546875" style="1" customWidth="1"/>
    <col min="4" max="4" width="14.6640625" style="1" customWidth="1"/>
    <col min="5" max="5" width="15.33203125" style="1" customWidth="1"/>
    <col min="6" max="6" width="2" style="1" customWidth="1"/>
    <col min="7" max="7" width="11.33203125" style="1" bestFit="1" customWidth="1"/>
    <col min="8" max="8" width="12.109375" style="1" bestFit="1" customWidth="1"/>
    <col min="9" max="9" width="3.44140625" style="1" customWidth="1"/>
    <col min="10" max="10" width="11.44140625" style="21" customWidth="1"/>
    <col min="11" max="12" width="11.44140625" style="1" customWidth="1"/>
    <col min="13" max="13" width="4.6640625" style="1" customWidth="1"/>
    <col min="14" max="23" width="11.44140625" style="1" customWidth="1"/>
    <col min="24" max="16384" width="11.44140625" style="1"/>
  </cols>
  <sheetData>
    <row r="1" spans="1:11" ht="7.5" customHeight="1" x14ac:dyDescent="0.25"/>
    <row r="2" spans="1:11" ht="18.75" customHeight="1" x14ac:dyDescent="0.3">
      <c r="A2" s="40" t="s">
        <v>534</v>
      </c>
      <c r="B2" s="40"/>
      <c r="C2" s="40"/>
      <c r="D2" s="40"/>
      <c r="E2" s="40"/>
      <c r="F2" s="40"/>
    </row>
    <row r="3" spans="1:11" ht="18.75" customHeight="1" x14ac:dyDescent="0.3">
      <c r="A3" s="30" t="s">
        <v>338</v>
      </c>
      <c r="B3" s="30"/>
      <c r="C3" s="30"/>
      <c r="D3" s="30"/>
      <c r="E3" s="30"/>
      <c r="F3" s="30"/>
      <c r="J3" s="22">
        <f>SUM(J10:J195)</f>
        <v>0</v>
      </c>
      <c r="K3" s="20" t="s">
        <v>4</v>
      </c>
    </row>
    <row r="4" spans="1:11" ht="18.75" customHeight="1" x14ac:dyDescent="0.25">
      <c r="A4" s="41" t="s">
        <v>335</v>
      </c>
      <c r="B4" s="42"/>
      <c r="C4" s="42"/>
      <c r="D4" s="42"/>
      <c r="E4" s="43"/>
      <c r="F4" s="20"/>
    </row>
    <row r="5" spans="1:11" ht="6" customHeight="1" x14ac:dyDescent="0.25">
      <c r="C5" s="8"/>
      <c r="D5" s="7"/>
      <c r="E5" s="7"/>
    </row>
    <row r="6" spans="1:11" x14ac:dyDescent="0.25">
      <c r="C6" s="1" t="s">
        <v>530</v>
      </c>
      <c r="D6" s="1" t="s">
        <v>531</v>
      </c>
    </row>
    <row r="8" spans="1:11" ht="18" customHeight="1" x14ac:dyDescent="0.25">
      <c r="B8" s="4" t="s">
        <v>3</v>
      </c>
      <c r="C8" s="6" t="s">
        <v>1</v>
      </c>
      <c r="D8" s="4" t="s">
        <v>2</v>
      </c>
      <c r="E8" s="4" t="s">
        <v>0</v>
      </c>
      <c r="J8" s="23" t="s">
        <v>418</v>
      </c>
    </row>
    <row r="9" spans="1:11" ht="7.5" customHeight="1" x14ac:dyDescent="0.25">
      <c r="B9" s="2"/>
      <c r="C9" s="3"/>
      <c r="D9" s="5"/>
      <c r="E9" s="5"/>
    </row>
    <row r="10" spans="1:11" ht="16.5" customHeight="1" x14ac:dyDescent="0.25">
      <c r="A10" s="12" t="str">
        <f>IF(ISBLANK(B10),"",1)</f>
        <v/>
      </c>
      <c r="B10" s="11"/>
      <c r="C10" s="13" t="str">
        <f t="shared" ref="C10:C31" si="0">IF(ISBLANK(B10),"",VLOOKUP(B10,jugadores,2,0))</f>
        <v/>
      </c>
      <c r="D10" s="14" t="str">
        <f t="shared" ref="D10:D31" si="1">IF(ISBLANK(B10),"",VLOOKUP(B10,jugadores,3,0))</f>
        <v/>
      </c>
      <c r="E10" s="14" t="str">
        <f t="shared" ref="E10:E31" si="2">IF(ISBLANK(B10),"",VLOOKUP(B10,jugadores,4,0))</f>
        <v/>
      </c>
      <c r="F10" s="20"/>
      <c r="G10" s="1" t="str">
        <f t="shared" ref="G10:G31" si="3">IF(ISBLANK(B10),"",VLOOKUP(B10,jugadores,22,0))</f>
        <v/>
      </c>
      <c r="H10" s="1" t="str">
        <f t="shared" ref="H10:H31" si="4">IF(ISBLANK(B10),"",VLOOKUP(B10,jugadores,21,0))</f>
        <v/>
      </c>
      <c r="I10" s="1" t="str">
        <f t="shared" ref="I10:I31" si="5">IF(ISBLANK(B10),"",VLOOKUP(B10,jugadores,6,0))</f>
        <v/>
      </c>
      <c r="J10" s="21" t="str">
        <f>IFERROR(IF(B10&gt;0,15,""),"")</f>
        <v/>
      </c>
    </row>
    <row r="11" spans="1:11" ht="16.5" customHeight="1" x14ac:dyDescent="0.25">
      <c r="A11" s="12" t="str">
        <f t="shared" ref="A11:A31" si="6">IF(ISBLANK(B11),"",1)</f>
        <v/>
      </c>
      <c r="B11" s="11"/>
      <c r="C11" s="13" t="str">
        <f t="shared" si="0"/>
        <v/>
      </c>
      <c r="D11" s="14" t="str">
        <f t="shared" si="1"/>
        <v/>
      </c>
      <c r="E11" s="14" t="str">
        <f t="shared" si="2"/>
        <v/>
      </c>
      <c r="F11" s="20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21" t="str">
        <f>IFERROR(IF(B11&gt;0,15,""),"")</f>
        <v/>
      </c>
    </row>
    <row r="12" spans="1:11" ht="16.5" customHeight="1" x14ac:dyDescent="0.25">
      <c r="A12" s="12" t="str">
        <f t="shared" si="6"/>
        <v/>
      </c>
      <c r="B12" s="11"/>
      <c r="C12" s="13" t="str">
        <f t="shared" si="0"/>
        <v/>
      </c>
      <c r="D12" s="14" t="str">
        <f t="shared" si="1"/>
        <v/>
      </c>
      <c r="E12" s="14" t="str">
        <f t="shared" si="2"/>
        <v/>
      </c>
      <c r="F12" s="20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21" t="str">
        <f t="shared" ref="J12:J32" si="7">IFERROR(IF(B12&gt;0,15,""),"")</f>
        <v/>
      </c>
    </row>
    <row r="13" spans="1:11" ht="16.5" customHeight="1" x14ac:dyDescent="0.25">
      <c r="A13" s="12" t="str">
        <f t="shared" si="6"/>
        <v/>
      </c>
      <c r="B13" s="11"/>
      <c r="C13" s="13" t="str">
        <f t="shared" si="0"/>
        <v/>
      </c>
      <c r="D13" s="14" t="str">
        <f t="shared" si="1"/>
        <v/>
      </c>
      <c r="E13" s="14" t="str">
        <f t="shared" si="2"/>
        <v/>
      </c>
      <c r="F13" s="20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21" t="str">
        <f t="shared" si="7"/>
        <v/>
      </c>
    </row>
    <row r="14" spans="1:11" ht="16.5" customHeight="1" x14ac:dyDescent="0.25">
      <c r="A14" s="12" t="str">
        <f t="shared" si="6"/>
        <v/>
      </c>
      <c r="B14" s="11"/>
      <c r="C14" s="13" t="str">
        <f t="shared" si="0"/>
        <v/>
      </c>
      <c r="D14" s="14" t="str">
        <f t="shared" si="1"/>
        <v/>
      </c>
      <c r="E14" s="14" t="str">
        <f t="shared" si="2"/>
        <v/>
      </c>
      <c r="F14" s="20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21" t="str">
        <f t="shared" si="7"/>
        <v/>
      </c>
    </row>
    <row r="15" spans="1:11" ht="16.5" customHeight="1" x14ac:dyDescent="0.25">
      <c r="A15" s="12" t="str">
        <f t="shared" si="6"/>
        <v/>
      </c>
      <c r="B15" s="11"/>
      <c r="C15" s="13" t="str">
        <f t="shared" si="0"/>
        <v/>
      </c>
      <c r="D15" s="14" t="str">
        <f t="shared" si="1"/>
        <v/>
      </c>
      <c r="E15" s="14" t="str">
        <f t="shared" si="2"/>
        <v/>
      </c>
      <c r="F15" s="20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21" t="str">
        <f t="shared" si="7"/>
        <v/>
      </c>
    </row>
    <row r="16" spans="1:11" ht="16.5" customHeight="1" x14ac:dyDescent="0.25">
      <c r="A16" s="12" t="str">
        <f t="shared" si="6"/>
        <v/>
      </c>
      <c r="B16" s="11"/>
      <c r="C16" s="13" t="str">
        <f t="shared" si="0"/>
        <v/>
      </c>
      <c r="D16" s="14" t="str">
        <f t="shared" si="1"/>
        <v/>
      </c>
      <c r="E16" s="14" t="str">
        <f t="shared" si="2"/>
        <v/>
      </c>
      <c r="F16" s="20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21" t="str">
        <f t="shared" si="7"/>
        <v/>
      </c>
    </row>
    <row r="17" spans="1:10" ht="16.5" customHeight="1" x14ac:dyDescent="0.25">
      <c r="A17" s="12" t="str">
        <f t="shared" si="6"/>
        <v/>
      </c>
      <c r="B17" s="11"/>
      <c r="C17" s="13" t="str">
        <f t="shared" si="0"/>
        <v/>
      </c>
      <c r="D17" s="14" t="str">
        <f t="shared" si="1"/>
        <v/>
      </c>
      <c r="E17" s="14" t="str">
        <f t="shared" si="2"/>
        <v/>
      </c>
      <c r="F17" s="20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21" t="str">
        <f t="shared" si="7"/>
        <v/>
      </c>
    </row>
    <row r="18" spans="1:10" ht="16.5" customHeight="1" x14ac:dyDescent="0.25">
      <c r="A18" s="12" t="str">
        <f t="shared" si="6"/>
        <v/>
      </c>
      <c r="B18" s="11"/>
      <c r="C18" s="13" t="str">
        <f t="shared" si="0"/>
        <v/>
      </c>
      <c r="D18" s="14" t="str">
        <f t="shared" si="1"/>
        <v/>
      </c>
      <c r="E18" s="14" t="str">
        <f t="shared" si="2"/>
        <v/>
      </c>
      <c r="F18" s="20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21" t="str">
        <f t="shared" si="7"/>
        <v/>
      </c>
    </row>
    <row r="19" spans="1:10" ht="16.5" customHeight="1" x14ac:dyDescent="0.25">
      <c r="A19" s="12" t="str">
        <f t="shared" si="6"/>
        <v/>
      </c>
      <c r="B19" s="11"/>
      <c r="C19" s="13" t="str">
        <f t="shared" si="0"/>
        <v/>
      </c>
      <c r="D19" s="14" t="str">
        <f t="shared" si="1"/>
        <v/>
      </c>
      <c r="E19" s="14" t="str">
        <f t="shared" si="2"/>
        <v/>
      </c>
      <c r="F19" s="20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21" t="str">
        <f t="shared" si="7"/>
        <v/>
      </c>
    </row>
    <row r="20" spans="1:10" ht="16.5" customHeight="1" x14ac:dyDescent="0.25">
      <c r="A20" s="12" t="str">
        <f t="shared" si="6"/>
        <v/>
      </c>
      <c r="B20" s="11"/>
      <c r="C20" s="13" t="str">
        <f t="shared" si="0"/>
        <v/>
      </c>
      <c r="D20" s="14" t="str">
        <f t="shared" si="1"/>
        <v/>
      </c>
      <c r="E20" s="14" t="str">
        <f t="shared" si="2"/>
        <v/>
      </c>
      <c r="F20" s="20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21" t="str">
        <f t="shared" si="7"/>
        <v/>
      </c>
    </row>
    <row r="21" spans="1:10" ht="16.5" customHeight="1" x14ac:dyDescent="0.25">
      <c r="A21" s="12" t="str">
        <f t="shared" si="6"/>
        <v/>
      </c>
      <c r="B21" s="11"/>
      <c r="C21" s="13" t="str">
        <f t="shared" si="0"/>
        <v/>
      </c>
      <c r="D21" s="14" t="str">
        <f t="shared" si="1"/>
        <v/>
      </c>
      <c r="E21" s="14" t="str">
        <f t="shared" si="2"/>
        <v/>
      </c>
      <c r="F21" s="20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21" t="str">
        <f t="shared" si="7"/>
        <v/>
      </c>
    </row>
    <row r="22" spans="1:10" ht="16.5" customHeight="1" x14ac:dyDescent="0.25">
      <c r="A22" s="12" t="str">
        <f t="shared" si="6"/>
        <v/>
      </c>
      <c r="B22" s="11"/>
      <c r="C22" s="13" t="str">
        <f t="shared" si="0"/>
        <v/>
      </c>
      <c r="D22" s="14" t="str">
        <f t="shared" si="1"/>
        <v/>
      </c>
      <c r="E22" s="14" t="str">
        <f t="shared" si="2"/>
        <v/>
      </c>
      <c r="F22" s="20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21" t="str">
        <f t="shared" si="7"/>
        <v/>
      </c>
    </row>
    <row r="23" spans="1:10" ht="16.5" customHeight="1" x14ac:dyDescent="0.25">
      <c r="A23" s="12" t="str">
        <f t="shared" si="6"/>
        <v/>
      </c>
      <c r="B23" s="11"/>
      <c r="C23" s="13" t="str">
        <f t="shared" si="0"/>
        <v/>
      </c>
      <c r="D23" s="14" t="str">
        <f t="shared" si="1"/>
        <v/>
      </c>
      <c r="E23" s="14" t="str">
        <f t="shared" si="2"/>
        <v/>
      </c>
      <c r="F23" s="20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21" t="str">
        <f t="shared" si="7"/>
        <v/>
      </c>
    </row>
    <row r="24" spans="1:10" ht="16.5" customHeight="1" x14ac:dyDescent="0.25">
      <c r="A24" s="12" t="str">
        <f t="shared" si="6"/>
        <v/>
      </c>
      <c r="B24" s="11"/>
      <c r="C24" s="13" t="str">
        <f t="shared" si="0"/>
        <v/>
      </c>
      <c r="D24" s="14" t="str">
        <f t="shared" si="1"/>
        <v/>
      </c>
      <c r="E24" s="14" t="str">
        <f t="shared" si="2"/>
        <v/>
      </c>
      <c r="F24" s="20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21" t="str">
        <f t="shared" si="7"/>
        <v/>
      </c>
    </row>
    <row r="25" spans="1:10" ht="16.5" customHeight="1" x14ac:dyDescent="0.25">
      <c r="A25" s="12" t="str">
        <f t="shared" si="6"/>
        <v/>
      </c>
      <c r="B25" s="11"/>
      <c r="C25" s="13" t="str">
        <f t="shared" si="0"/>
        <v/>
      </c>
      <c r="D25" s="14" t="str">
        <f t="shared" si="1"/>
        <v/>
      </c>
      <c r="E25" s="14" t="str">
        <f t="shared" si="2"/>
        <v/>
      </c>
      <c r="F25" s="20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21" t="str">
        <f t="shared" si="7"/>
        <v/>
      </c>
    </row>
    <row r="26" spans="1:10" ht="16.5" customHeight="1" x14ac:dyDescent="0.25">
      <c r="A26" s="12" t="str">
        <f t="shared" si="6"/>
        <v/>
      </c>
      <c r="B26" s="11"/>
      <c r="C26" s="13" t="str">
        <f t="shared" si="0"/>
        <v/>
      </c>
      <c r="D26" s="14" t="str">
        <f t="shared" si="1"/>
        <v/>
      </c>
      <c r="E26" s="14" t="str">
        <f t="shared" si="2"/>
        <v/>
      </c>
      <c r="F26" s="20"/>
      <c r="G26" s="1" t="str">
        <f t="shared" si="3"/>
        <v/>
      </c>
      <c r="H26" s="1" t="str">
        <f t="shared" si="4"/>
        <v/>
      </c>
      <c r="I26" s="1" t="str">
        <f t="shared" si="5"/>
        <v/>
      </c>
      <c r="J26" s="21" t="str">
        <f t="shared" si="7"/>
        <v/>
      </c>
    </row>
    <row r="27" spans="1:10" ht="16.5" customHeight="1" x14ac:dyDescent="0.25">
      <c r="A27" s="12" t="str">
        <f t="shared" si="6"/>
        <v/>
      </c>
      <c r="B27" s="11"/>
      <c r="C27" s="13" t="str">
        <f t="shared" si="0"/>
        <v/>
      </c>
      <c r="D27" s="14" t="str">
        <f t="shared" si="1"/>
        <v/>
      </c>
      <c r="E27" s="14" t="str">
        <f t="shared" si="2"/>
        <v/>
      </c>
      <c r="F27" s="20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21" t="str">
        <f t="shared" si="7"/>
        <v/>
      </c>
    </row>
    <row r="28" spans="1:10" ht="16.5" customHeight="1" x14ac:dyDescent="0.25">
      <c r="A28" s="12" t="str">
        <f t="shared" si="6"/>
        <v/>
      </c>
      <c r="B28" s="11"/>
      <c r="C28" s="13" t="str">
        <f t="shared" si="0"/>
        <v/>
      </c>
      <c r="D28" s="14" t="str">
        <f t="shared" si="1"/>
        <v/>
      </c>
      <c r="E28" s="14" t="str">
        <f t="shared" si="2"/>
        <v/>
      </c>
      <c r="F28" s="20"/>
      <c r="G28" s="1" t="str">
        <f t="shared" ref="G28:G29" si="8">IF(ISBLANK(B28),"",VLOOKUP(B28,jugadores,22,0))</f>
        <v/>
      </c>
      <c r="H28" s="1" t="str">
        <f t="shared" ref="H28:H29" si="9">IF(ISBLANK(B28),"",VLOOKUP(B28,jugadores,21,0))</f>
        <v/>
      </c>
      <c r="I28" s="1" t="str">
        <f t="shared" ref="I28:I29" si="10">IF(ISBLANK(B28),"",VLOOKUP(B28,jugadores,6,0))</f>
        <v/>
      </c>
      <c r="J28" s="21" t="str">
        <f t="shared" ref="J28:J29" si="11">IFERROR(IF(B28&gt;0,15,""),"")</f>
        <v/>
      </c>
    </row>
    <row r="29" spans="1:10" ht="16.5" customHeight="1" x14ac:dyDescent="0.25">
      <c r="A29" s="12" t="str">
        <f t="shared" si="6"/>
        <v/>
      </c>
      <c r="B29" s="11"/>
      <c r="C29" s="13" t="str">
        <f t="shared" si="0"/>
        <v/>
      </c>
      <c r="D29" s="14" t="str">
        <f t="shared" si="1"/>
        <v/>
      </c>
      <c r="E29" s="14" t="str">
        <f t="shared" si="2"/>
        <v/>
      </c>
      <c r="F29" s="20"/>
      <c r="G29" s="1" t="str">
        <f t="shared" si="8"/>
        <v/>
      </c>
      <c r="H29" s="1" t="str">
        <f t="shared" si="9"/>
        <v/>
      </c>
      <c r="I29" s="1" t="str">
        <f t="shared" si="10"/>
        <v/>
      </c>
      <c r="J29" s="21" t="str">
        <f t="shared" si="11"/>
        <v/>
      </c>
    </row>
    <row r="30" spans="1:10" ht="16.5" customHeight="1" x14ac:dyDescent="0.25">
      <c r="A30" s="12" t="str">
        <f t="shared" si="6"/>
        <v/>
      </c>
      <c r="B30" s="11"/>
      <c r="C30" s="13" t="str">
        <f t="shared" si="0"/>
        <v/>
      </c>
      <c r="D30" s="14" t="str">
        <f t="shared" si="1"/>
        <v/>
      </c>
      <c r="E30" s="14" t="str">
        <f t="shared" si="2"/>
        <v/>
      </c>
      <c r="F30" s="20"/>
      <c r="G30" s="1" t="str">
        <f t="shared" si="3"/>
        <v/>
      </c>
      <c r="H30" s="1" t="str">
        <f t="shared" si="4"/>
        <v/>
      </c>
      <c r="I30" s="1" t="str">
        <f t="shared" si="5"/>
        <v/>
      </c>
      <c r="J30" s="21" t="str">
        <f t="shared" si="7"/>
        <v/>
      </c>
    </row>
    <row r="31" spans="1:10" ht="16.5" customHeight="1" x14ac:dyDescent="0.25">
      <c r="A31" s="12" t="str">
        <f t="shared" si="6"/>
        <v/>
      </c>
      <c r="B31" s="11"/>
      <c r="C31" s="13" t="str">
        <f t="shared" si="0"/>
        <v/>
      </c>
      <c r="D31" s="14" t="str">
        <f t="shared" si="1"/>
        <v/>
      </c>
      <c r="E31" s="14" t="str">
        <f t="shared" si="2"/>
        <v/>
      </c>
      <c r="F31" s="20"/>
      <c r="G31" s="1" t="str">
        <f t="shared" si="3"/>
        <v/>
      </c>
      <c r="H31" s="1" t="str">
        <f t="shared" si="4"/>
        <v/>
      </c>
      <c r="I31" s="1" t="str">
        <f t="shared" si="5"/>
        <v/>
      </c>
      <c r="J31" s="21" t="str">
        <f t="shared" si="7"/>
        <v/>
      </c>
    </row>
    <row r="32" spans="1:10" ht="16.5" customHeight="1" x14ac:dyDescent="0.25">
      <c r="G32" s="1" t="str">
        <f t="shared" ref="G32" si="12">IF(ISBLANK(B32),"",VLOOKUP(B32,jugadores,22,0))</f>
        <v/>
      </c>
      <c r="H32" s="1" t="str">
        <f t="shared" ref="H32" si="13">IF(ISBLANK(B32),"",VLOOKUP(B32,jugadores,21,0))</f>
        <v/>
      </c>
      <c r="I32" s="1" t="str">
        <f t="shared" ref="I32" si="14">IF(ISBLANK(B32),"",VLOOKUP(B32,jugadores,6,0))</f>
        <v/>
      </c>
      <c r="J32" s="21" t="str">
        <f t="shared" si="7"/>
        <v/>
      </c>
    </row>
    <row r="35" spans="2:5" x14ac:dyDescent="0.25">
      <c r="B35" s="24" t="s">
        <v>527</v>
      </c>
      <c r="C35" s="24"/>
      <c r="D35" s="24" t="s">
        <v>528</v>
      </c>
      <c r="E35" s="24">
        <v>2</v>
      </c>
    </row>
    <row r="36" spans="2:5" x14ac:dyDescent="0.25">
      <c r="B36" s="24"/>
      <c r="C36" s="24"/>
      <c r="D36" s="24" t="s">
        <v>529</v>
      </c>
      <c r="E36" s="24">
        <v>2</v>
      </c>
    </row>
  </sheetData>
  <sheetProtection selectLockedCells="1"/>
  <mergeCells count="3">
    <mergeCell ref="A4:E4"/>
    <mergeCell ref="A2:F2"/>
    <mergeCell ref="A3:F3"/>
  </mergeCells>
  <conditionalFormatting sqref="B10:B15">
    <cfRule type="cellIs" dxfId="73" priority="3" stopIfTrue="1" operator="equal">
      <formula>0</formula>
    </cfRule>
  </conditionalFormatting>
  <conditionalFormatting sqref="B16:B22">
    <cfRule type="cellIs" dxfId="71" priority="2" stopIfTrue="1" operator="equal">
      <formula>0</formula>
    </cfRule>
  </conditionalFormatting>
  <conditionalFormatting sqref="B23:B31">
    <cfRule type="cellIs" dxfId="69" priority="1" stopIfTrue="1" operator="equal">
      <formula>0</formula>
    </cfRule>
  </conditionalFormatting>
  <printOptions horizontalCentered="1"/>
  <pageMargins left="0.24" right="0.24" top="0.9055118110236221" bottom="0.39370078740157483" header="0" footer="0.19685039370078741"/>
  <pageSetup paperSize="9" orientation="portrait" r:id="rId1"/>
  <headerFooter alignWithMargins="0">
    <oddFooter>&amp;L&amp;"Arial,Cursiva"&amp;8Inscripciones &amp;C&amp;"Times New Roman,Normal"- DEPORTE OLÍMPICO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36"/>
  <sheetViews>
    <sheetView showGridLines="0" zoomScale="80" zoomScaleNormal="80" zoomScaleSheetLayoutView="100" workbookViewId="0">
      <selection activeCell="B10" sqref="B10"/>
    </sheetView>
  </sheetViews>
  <sheetFormatPr baseColWidth="10" defaultColWidth="11.44140625" defaultRowHeight="13.2" x14ac:dyDescent="0.25"/>
  <cols>
    <col min="1" max="1" width="3.6640625" style="1" customWidth="1"/>
    <col min="2" max="2" width="7.109375" style="1" customWidth="1"/>
    <col min="3" max="3" width="24.44140625" style="1" customWidth="1"/>
    <col min="4" max="4" width="14.6640625" style="1" customWidth="1"/>
    <col min="5" max="5" width="15.33203125" style="1" customWidth="1"/>
    <col min="6" max="6" width="2" style="1" customWidth="1"/>
    <col min="7" max="7" width="11.33203125" style="1" bestFit="1" customWidth="1"/>
    <col min="8" max="8" width="12.109375" style="1" bestFit="1" customWidth="1"/>
    <col min="9" max="9" width="3.44140625" style="1" customWidth="1"/>
    <col min="10" max="10" width="11.44140625" style="21" customWidth="1"/>
    <col min="11" max="12" width="11.44140625" style="1" customWidth="1"/>
    <col min="13" max="13" width="4.6640625" style="1" customWidth="1"/>
    <col min="14" max="23" width="11.44140625" style="1" customWidth="1"/>
    <col min="24" max="16384" width="11.44140625" style="1"/>
  </cols>
  <sheetData>
    <row r="1" spans="1:11" ht="7.5" customHeight="1" x14ac:dyDescent="0.25"/>
    <row r="2" spans="1:11" ht="18.75" customHeight="1" x14ac:dyDescent="0.3">
      <c r="A2" s="40" t="s">
        <v>534</v>
      </c>
      <c r="B2" s="40"/>
      <c r="C2" s="40"/>
      <c r="D2" s="40"/>
      <c r="E2" s="40"/>
      <c r="F2" s="40"/>
    </row>
    <row r="3" spans="1:11" ht="18.75" customHeight="1" x14ac:dyDescent="0.3">
      <c r="A3" s="30" t="s">
        <v>338</v>
      </c>
      <c r="B3" s="30"/>
      <c r="C3" s="30"/>
      <c r="D3" s="30"/>
      <c r="E3" s="30"/>
      <c r="F3" s="30"/>
      <c r="J3" s="22">
        <f>SUM(J10:J195)</f>
        <v>0</v>
      </c>
      <c r="K3" s="20" t="s">
        <v>4</v>
      </c>
    </row>
    <row r="4" spans="1:11" ht="18.75" customHeight="1" x14ac:dyDescent="0.25">
      <c r="A4" s="41" t="s">
        <v>335</v>
      </c>
      <c r="B4" s="42"/>
      <c r="C4" s="42"/>
      <c r="D4" s="42"/>
      <c r="E4" s="43"/>
      <c r="F4" s="20"/>
    </row>
    <row r="5" spans="1:11" ht="6" customHeight="1" x14ac:dyDescent="0.25">
      <c r="C5" s="8"/>
      <c r="D5" s="7"/>
      <c r="E5" s="7"/>
    </row>
    <row r="6" spans="1:11" x14ac:dyDescent="0.25">
      <c r="C6" s="1" t="s">
        <v>530</v>
      </c>
      <c r="D6" s="1" t="s">
        <v>531</v>
      </c>
    </row>
    <row r="8" spans="1:11" ht="18" customHeight="1" x14ac:dyDescent="0.25">
      <c r="B8" s="4" t="s">
        <v>3</v>
      </c>
      <c r="C8" s="6" t="s">
        <v>1</v>
      </c>
      <c r="D8" s="4" t="s">
        <v>2</v>
      </c>
      <c r="E8" s="4" t="s">
        <v>0</v>
      </c>
      <c r="J8" s="23" t="s">
        <v>418</v>
      </c>
    </row>
    <row r="9" spans="1:11" ht="7.5" customHeight="1" x14ac:dyDescent="0.25">
      <c r="B9" s="2"/>
      <c r="C9" s="3"/>
      <c r="D9" s="5"/>
      <c r="E9" s="5"/>
    </row>
    <row r="10" spans="1:11" ht="16.5" customHeight="1" x14ac:dyDescent="0.25">
      <c r="A10" s="12" t="str">
        <f>IF(ISBLANK(B10),"",1)</f>
        <v/>
      </c>
      <c r="B10" s="11"/>
      <c r="C10" s="13" t="str">
        <f t="shared" ref="C10:C31" si="0">IF(ISBLANK(B10),"",VLOOKUP(B10,jugadores,2,0))</f>
        <v/>
      </c>
      <c r="D10" s="14" t="str">
        <f t="shared" ref="D10:D31" si="1">IF(ISBLANK(B10),"",VLOOKUP(B10,jugadores,3,0))</f>
        <v/>
      </c>
      <c r="E10" s="14" t="str">
        <f t="shared" ref="E10:E31" si="2">IF(ISBLANK(B10),"",VLOOKUP(B10,jugadores,4,0))</f>
        <v/>
      </c>
      <c r="F10" s="20"/>
      <c r="G10" s="1" t="str">
        <f t="shared" ref="G10:G32" si="3">IF(ISBLANK(B10),"",VLOOKUP(B10,jugadores,22,0))</f>
        <v/>
      </c>
      <c r="H10" s="1" t="str">
        <f t="shared" ref="H10:H32" si="4">IF(ISBLANK(B10),"",VLOOKUP(B10,jugadores,21,0))</f>
        <v/>
      </c>
      <c r="I10" s="1" t="str">
        <f t="shared" ref="I10:I32" si="5">IF(ISBLANK(B10),"",VLOOKUP(B10,jugadores,6,0))</f>
        <v/>
      </c>
      <c r="J10" s="21" t="str">
        <f>IFERROR(IF(B10&gt;0,15,""),"")</f>
        <v/>
      </c>
    </row>
    <row r="11" spans="1:11" ht="16.5" customHeight="1" x14ac:dyDescent="0.25">
      <c r="A11" s="12" t="str">
        <f t="shared" ref="A11:A31" si="6">IF(ISBLANK(B11),"",1)</f>
        <v/>
      </c>
      <c r="B11" s="11"/>
      <c r="C11" s="13" t="str">
        <f t="shared" si="0"/>
        <v/>
      </c>
      <c r="D11" s="14" t="str">
        <f t="shared" si="1"/>
        <v/>
      </c>
      <c r="E11" s="14" t="str">
        <f t="shared" si="2"/>
        <v/>
      </c>
      <c r="F11" s="20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21" t="str">
        <f>IFERROR(IF(B11&gt;0,15,""),"")</f>
        <v/>
      </c>
    </row>
    <row r="12" spans="1:11" ht="16.5" customHeight="1" x14ac:dyDescent="0.25">
      <c r="A12" s="12" t="str">
        <f t="shared" si="6"/>
        <v/>
      </c>
      <c r="B12" s="11"/>
      <c r="C12" s="13" t="str">
        <f t="shared" si="0"/>
        <v/>
      </c>
      <c r="D12" s="14" t="str">
        <f t="shared" si="1"/>
        <v/>
      </c>
      <c r="E12" s="14" t="str">
        <f t="shared" si="2"/>
        <v/>
      </c>
      <c r="F12" s="20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21" t="str">
        <f t="shared" ref="J12:J32" si="7">IFERROR(IF(B12&gt;0,15,""),"")</f>
        <v/>
      </c>
    </row>
    <row r="13" spans="1:11" ht="16.5" customHeight="1" x14ac:dyDescent="0.25">
      <c r="A13" s="12" t="str">
        <f t="shared" si="6"/>
        <v/>
      </c>
      <c r="B13" s="11"/>
      <c r="C13" s="13" t="str">
        <f t="shared" si="0"/>
        <v/>
      </c>
      <c r="D13" s="14" t="str">
        <f t="shared" si="1"/>
        <v/>
      </c>
      <c r="E13" s="14" t="str">
        <f t="shared" si="2"/>
        <v/>
      </c>
      <c r="F13" s="20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21" t="str">
        <f t="shared" si="7"/>
        <v/>
      </c>
    </row>
    <row r="14" spans="1:11" ht="16.5" customHeight="1" x14ac:dyDescent="0.25">
      <c r="A14" s="12" t="str">
        <f t="shared" si="6"/>
        <v/>
      </c>
      <c r="B14" s="11"/>
      <c r="C14" s="13" t="str">
        <f t="shared" si="0"/>
        <v/>
      </c>
      <c r="D14" s="14" t="str">
        <f t="shared" si="1"/>
        <v/>
      </c>
      <c r="E14" s="14" t="str">
        <f t="shared" si="2"/>
        <v/>
      </c>
      <c r="F14" s="20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21" t="str">
        <f t="shared" si="7"/>
        <v/>
      </c>
    </row>
    <row r="15" spans="1:11" ht="16.5" customHeight="1" x14ac:dyDescent="0.25">
      <c r="A15" s="12" t="str">
        <f t="shared" si="6"/>
        <v/>
      </c>
      <c r="B15" s="11"/>
      <c r="C15" s="13" t="str">
        <f t="shared" si="0"/>
        <v/>
      </c>
      <c r="D15" s="14" t="str">
        <f t="shared" si="1"/>
        <v/>
      </c>
      <c r="E15" s="14" t="str">
        <f t="shared" si="2"/>
        <v/>
      </c>
      <c r="F15" s="20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21" t="str">
        <f t="shared" si="7"/>
        <v/>
      </c>
    </row>
    <row r="16" spans="1:11" ht="16.5" customHeight="1" x14ac:dyDescent="0.25">
      <c r="A16" s="12" t="str">
        <f t="shared" si="6"/>
        <v/>
      </c>
      <c r="B16" s="11"/>
      <c r="C16" s="13" t="str">
        <f t="shared" si="0"/>
        <v/>
      </c>
      <c r="D16" s="14" t="str">
        <f t="shared" si="1"/>
        <v/>
      </c>
      <c r="E16" s="14" t="str">
        <f t="shared" si="2"/>
        <v/>
      </c>
      <c r="F16" s="20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21" t="str">
        <f t="shared" si="7"/>
        <v/>
      </c>
    </row>
    <row r="17" spans="1:10" ht="16.5" customHeight="1" x14ac:dyDescent="0.25">
      <c r="A17" s="12" t="str">
        <f t="shared" si="6"/>
        <v/>
      </c>
      <c r="B17" s="11"/>
      <c r="C17" s="13" t="str">
        <f t="shared" si="0"/>
        <v/>
      </c>
      <c r="D17" s="14" t="str">
        <f t="shared" si="1"/>
        <v/>
      </c>
      <c r="E17" s="14" t="str">
        <f t="shared" si="2"/>
        <v/>
      </c>
      <c r="F17" s="20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21" t="str">
        <f t="shared" si="7"/>
        <v/>
      </c>
    </row>
    <row r="18" spans="1:10" ht="16.5" customHeight="1" x14ac:dyDescent="0.25">
      <c r="A18" s="12" t="str">
        <f t="shared" si="6"/>
        <v/>
      </c>
      <c r="B18" s="11"/>
      <c r="C18" s="13" t="str">
        <f t="shared" si="0"/>
        <v/>
      </c>
      <c r="D18" s="14" t="str">
        <f t="shared" si="1"/>
        <v/>
      </c>
      <c r="E18" s="14" t="str">
        <f t="shared" si="2"/>
        <v/>
      </c>
      <c r="F18" s="20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21" t="str">
        <f t="shared" si="7"/>
        <v/>
      </c>
    </row>
    <row r="19" spans="1:10" ht="16.5" customHeight="1" x14ac:dyDescent="0.25">
      <c r="A19" s="12" t="str">
        <f t="shared" si="6"/>
        <v/>
      </c>
      <c r="B19" s="11"/>
      <c r="C19" s="13" t="str">
        <f t="shared" si="0"/>
        <v/>
      </c>
      <c r="D19" s="14" t="str">
        <f t="shared" si="1"/>
        <v/>
      </c>
      <c r="E19" s="14" t="str">
        <f t="shared" si="2"/>
        <v/>
      </c>
      <c r="F19" s="20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21" t="str">
        <f t="shared" si="7"/>
        <v/>
      </c>
    </row>
    <row r="20" spans="1:10" ht="16.5" customHeight="1" x14ac:dyDescent="0.25">
      <c r="A20" s="12" t="str">
        <f t="shared" si="6"/>
        <v/>
      </c>
      <c r="B20" s="11"/>
      <c r="C20" s="13" t="str">
        <f t="shared" si="0"/>
        <v/>
      </c>
      <c r="D20" s="14" t="str">
        <f t="shared" si="1"/>
        <v/>
      </c>
      <c r="E20" s="14" t="str">
        <f t="shared" si="2"/>
        <v/>
      </c>
      <c r="F20" s="20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21" t="str">
        <f t="shared" si="7"/>
        <v/>
      </c>
    </row>
    <row r="21" spans="1:10" ht="16.5" customHeight="1" x14ac:dyDescent="0.25">
      <c r="A21" s="12" t="str">
        <f t="shared" si="6"/>
        <v/>
      </c>
      <c r="B21" s="11"/>
      <c r="C21" s="13" t="str">
        <f t="shared" si="0"/>
        <v/>
      </c>
      <c r="D21" s="14" t="str">
        <f t="shared" si="1"/>
        <v/>
      </c>
      <c r="E21" s="14" t="str">
        <f t="shared" si="2"/>
        <v/>
      </c>
      <c r="F21" s="20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21" t="str">
        <f t="shared" si="7"/>
        <v/>
      </c>
    </row>
    <row r="22" spans="1:10" ht="16.5" customHeight="1" x14ac:dyDescent="0.25">
      <c r="A22" s="12" t="str">
        <f t="shared" si="6"/>
        <v/>
      </c>
      <c r="B22" s="11"/>
      <c r="C22" s="13" t="str">
        <f t="shared" si="0"/>
        <v/>
      </c>
      <c r="D22" s="14" t="str">
        <f t="shared" si="1"/>
        <v/>
      </c>
      <c r="E22" s="14" t="str">
        <f t="shared" si="2"/>
        <v/>
      </c>
      <c r="F22" s="20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21" t="str">
        <f t="shared" si="7"/>
        <v/>
      </c>
    </row>
    <row r="23" spans="1:10" ht="16.5" customHeight="1" x14ac:dyDescent="0.25">
      <c r="A23" s="12" t="str">
        <f t="shared" si="6"/>
        <v/>
      </c>
      <c r="B23" s="11"/>
      <c r="C23" s="13" t="str">
        <f t="shared" si="0"/>
        <v/>
      </c>
      <c r="D23" s="14" t="str">
        <f t="shared" si="1"/>
        <v/>
      </c>
      <c r="E23" s="14" t="str">
        <f t="shared" si="2"/>
        <v/>
      </c>
      <c r="F23" s="20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21" t="str">
        <f t="shared" si="7"/>
        <v/>
      </c>
    </row>
    <row r="24" spans="1:10" ht="16.5" customHeight="1" x14ac:dyDescent="0.25">
      <c r="A24" s="12" t="str">
        <f t="shared" si="6"/>
        <v/>
      </c>
      <c r="B24" s="11"/>
      <c r="C24" s="13" t="str">
        <f t="shared" si="0"/>
        <v/>
      </c>
      <c r="D24" s="14" t="str">
        <f t="shared" si="1"/>
        <v/>
      </c>
      <c r="E24" s="14" t="str">
        <f t="shared" si="2"/>
        <v/>
      </c>
      <c r="F24" s="20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21" t="str">
        <f t="shared" si="7"/>
        <v/>
      </c>
    </row>
    <row r="25" spans="1:10" ht="16.5" customHeight="1" x14ac:dyDescent="0.25">
      <c r="A25" s="12" t="str">
        <f t="shared" si="6"/>
        <v/>
      </c>
      <c r="B25" s="11"/>
      <c r="C25" s="13" t="str">
        <f t="shared" si="0"/>
        <v/>
      </c>
      <c r="D25" s="14" t="str">
        <f t="shared" si="1"/>
        <v/>
      </c>
      <c r="E25" s="14" t="str">
        <f t="shared" si="2"/>
        <v/>
      </c>
      <c r="F25" s="20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21" t="str">
        <f t="shared" si="7"/>
        <v/>
      </c>
    </row>
    <row r="26" spans="1:10" ht="16.5" customHeight="1" x14ac:dyDescent="0.25">
      <c r="A26" s="12" t="str">
        <f t="shared" si="6"/>
        <v/>
      </c>
      <c r="B26" s="11"/>
      <c r="C26" s="13" t="str">
        <f t="shared" si="0"/>
        <v/>
      </c>
      <c r="D26" s="14" t="str">
        <f t="shared" si="1"/>
        <v/>
      </c>
      <c r="E26" s="14" t="str">
        <f t="shared" si="2"/>
        <v/>
      </c>
      <c r="F26" s="20"/>
      <c r="G26" s="1" t="str">
        <f t="shared" si="3"/>
        <v/>
      </c>
      <c r="H26" s="1" t="str">
        <f t="shared" si="4"/>
        <v/>
      </c>
      <c r="I26" s="1" t="str">
        <f t="shared" si="5"/>
        <v/>
      </c>
      <c r="J26" s="21" t="str">
        <f t="shared" si="7"/>
        <v/>
      </c>
    </row>
    <row r="27" spans="1:10" ht="16.5" customHeight="1" x14ac:dyDescent="0.25">
      <c r="A27" s="12" t="str">
        <f t="shared" si="6"/>
        <v/>
      </c>
      <c r="B27" s="11"/>
      <c r="C27" s="13" t="str">
        <f t="shared" si="0"/>
        <v/>
      </c>
      <c r="D27" s="14" t="str">
        <f t="shared" si="1"/>
        <v/>
      </c>
      <c r="E27" s="14" t="str">
        <f t="shared" si="2"/>
        <v/>
      </c>
      <c r="F27" s="20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21" t="str">
        <f t="shared" si="7"/>
        <v/>
      </c>
    </row>
    <row r="28" spans="1:10" ht="16.5" customHeight="1" x14ac:dyDescent="0.25">
      <c r="A28" s="12" t="str">
        <f t="shared" si="6"/>
        <v/>
      </c>
      <c r="B28" s="11"/>
      <c r="C28" s="13" t="str">
        <f t="shared" si="0"/>
        <v/>
      </c>
      <c r="D28" s="14" t="str">
        <f t="shared" si="1"/>
        <v/>
      </c>
      <c r="E28" s="14" t="str">
        <f t="shared" si="2"/>
        <v/>
      </c>
      <c r="F28" s="20"/>
      <c r="G28" s="1" t="str">
        <f t="shared" si="3"/>
        <v/>
      </c>
      <c r="H28" s="1" t="str">
        <f t="shared" si="4"/>
        <v/>
      </c>
      <c r="I28" s="1" t="str">
        <f t="shared" si="5"/>
        <v/>
      </c>
      <c r="J28" s="21" t="str">
        <f t="shared" si="7"/>
        <v/>
      </c>
    </row>
    <row r="29" spans="1:10" ht="16.5" customHeight="1" x14ac:dyDescent="0.25">
      <c r="A29" s="12" t="str">
        <f t="shared" si="6"/>
        <v/>
      </c>
      <c r="B29" s="11"/>
      <c r="C29" s="13" t="str">
        <f t="shared" si="0"/>
        <v/>
      </c>
      <c r="D29" s="14" t="str">
        <f t="shared" si="1"/>
        <v/>
      </c>
      <c r="E29" s="14" t="str">
        <f t="shared" si="2"/>
        <v/>
      </c>
      <c r="F29" s="20"/>
      <c r="G29" s="1" t="str">
        <f t="shared" si="3"/>
        <v/>
      </c>
      <c r="H29" s="1" t="str">
        <f t="shared" si="4"/>
        <v/>
      </c>
      <c r="I29" s="1" t="str">
        <f t="shared" si="5"/>
        <v/>
      </c>
      <c r="J29" s="21" t="str">
        <f t="shared" si="7"/>
        <v/>
      </c>
    </row>
    <row r="30" spans="1:10" ht="16.5" customHeight="1" x14ac:dyDescent="0.25">
      <c r="A30" s="12" t="str">
        <f t="shared" si="6"/>
        <v/>
      </c>
      <c r="B30" s="11"/>
      <c r="C30" s="13" t="str">
        <f t="shared" si="0"/>
        <v/>
      </c>
      <c r="D30" s="14" t="str">
        <f t="shared" si="1"/>
        <v/>
      </c>
      <c r="E30" s="14" t="str">
        <f t="shared" si="2"/>
        <v/>
      </c>
      <c r="F30" s="20"/>
      <c r="G30" s="1" t="str">
        <f t="shared" si="3"/>
        <v/>
      </c>
      <c r="H30" s="1" t="str">
        <f t="shared" si="4"/>
        <v/>
      </c>
      <c r="I30" s="1" t="str">
        <f t="shared" si="5"/>
        <v/>
      </c>
      <c r="J30" s="21" t="str">
        <f t="shared" si="7"/>
        <v/>
      </c>
    </row>
    <row r="31" spans="1:10" ht="16.5" customHeight="1" x14ac:dyDescent="0.25">
      <c r="A31" s="12" t="str">
        <f t="shared" si="6"/>
        <v/>
      </c>
      <c r="B31" s="11"/>
      <c r="C31" s="13" t="str">
        <f t="shared" si="0"/>
        <v/>
      </c>
      <c r="D31" s="14" t="str">
        <f t="shared" si="1"/>
        <v/>
      </c>
      <c r="E31" s="14" t="str">
        <f t="shared" si="2"/>
        <v/>
      </c>
      <c r="F31" s="20"/>
      <c r="G31" s="1" t="str">
        <f t="shared" si="3"/>
        <v/>
      </c>
      <c r="H31" s="1" t="str">
        <f t="shared" si="4"/>
        <v/>
      </c>
      <c r="I31" s="1" t="str">
        <f t="shared" si="5"/>
        <v/>
      </c>
      <c r="J31" s="21" t="str">
        <f t="shared" si="7"/>
        <v/>
      </c>
    </row>
    <row r="32" spans="1:10" ht="16.5" customHeight="1" x14ac:dyDescent="0.25">
      <c r="G32" s="1" t="str">
        <f t="shared" si="3"/>
        <v/>
      </c>
      <c r="H32" s="1" t="str">
        <f t="shared" si="4"/>
        <v/>
      </c>
      <c r="I32" s="1" t="str">
        <f t="shared" si="5"/>
        <v/>
      </c>
      <c r="J32" s="21" t="str">
        <f t="shared" si="7"/>
        <v/>
      </c>
    </row>
    <row r="35" spans="2:5" x14ac:dyDescent="0.25">
      <c r="B35" s="24" t="s">
        <v>527</v>
      </c>
      <c r="C35" s="24"/>
      <c r="D35" s="24" t="s">
        <v>528</v>
      </c>
      <c r="E35" s="24">
        <v>1</v>
      </c>
    </row>
    <row r="36" spans="2:5" x14ac:dyDescent="0.25">
      <c r="B36" s="24"/>
      <c r="C36" s="24"/>
      <c r="D36" s="24" t="s">
        <v>529</v>
      </c>
      <c r="E36" s="24">
        <v>2</v>
      </c>
    </row>
  </sheetData>
  <sheetProtection selectLockedCells="1"/>
  <mergeCells count="3">
    <mergeCell ref="A2:F2"/>
    <mergeCell ref="A3:F3"/>
    <mergeCell ref="A4:E4"/>
  </mergeCells>
  <conditionalFormatting sqref="B10:B15">
    <cfRule type="cellIs" dxfId="67" priority="3" stopIfTrue="1" operator="equal">
      <formula>0</formula>
    </cfRule>
  </conditionalFormatting>
  <conditionalFormatting sqref="B16:B22">
    <cfRule type="cellIs" dxfId="65" priority="2" stopIfTrue="1" operator="equal">
      <formula>0</formula>
    </cfRule>
  </conditionalFormatting>
  <conditionalFormatting sqref="B23:B31">
    <cfRule type="cellIs" dxfId="63" priority="1" stopIfTrue="1" operator="equal">
      <formula>0</formula>
    </cfRule>
  </conditionalFormatting>
  <printOptions horizontalCentered="1"/>
  <pageMargins left="0.24" right="0.24" top="0.9055118110236221" bottom="0.39370078740157483" header="0" footer="0.19685039370078741"/>
  <pageSetup paperSize="9" orientation="portrait" r:id="rId1"/>
  <headerFooter alignWithMargins="0">
    <oddFooter>&amp;L&amp;"Arial,Cursiva"&amp;8Inscripciones &amp;C&amp;"Times New Roman,Normal"- DEPORTE OLÍMPICO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35"/>
  <sheetViews>
    <sheetView showGridLines="0" zoomScale="80" zoomScaleNormal="80" zoomScaleSheetLayoutView="100" workbookViewId="0">
      <selection activeCell="B9" sqref="B9"/>
    </sheetView>
  </sheetViews>
  <sheetFormatPr baseColWidth="10" defaultColWidth="11.44140625" defaultRowHeight="13.2" x14ac:dyDescent="0.25"/>
  <cols>
    <col min="1" max="1" width="3.6640625" style="1" customWidth="1"/>
    <col min="2" max="2" width="7.109375" style="1" customWidth="1"/>
    <col min="3" max="5" width="17.6640625" style="1" customWidth="1"/>
    <col min="6" max="6" width="2.33203125" style="1" customWidth="1"/>
    <col min="7" max="7" width="11.33203125" style="1" bestFit="1" customWidth="1"/>
    <col min="8" max="8" width="12.109375" style="1" bestFit="1" customWidth="1"/>
    <col min="9" max="9" width="6.5546875" style="1" bestFit="1" customWidth="1"/>
    <col min="10" max="10" width="11.44140625" style="21" customWidth="1"/>
    <col min="11" max="12" width="11.44140625" style="1" customWidth="1"/>
    <col min="13" max="13" width="4.6640625" style="1" customWidth="1"/>
    <col min="14" max="23" width="11.44140625" style="1" customWidth="1"/>
    <col min="24" max="16384" width="11.44140625" style="1"/>
  </cols>
  <sheetData>
    <row r="1" spans="1:11" ht="7.5" customHeight="1" x14ac:dyDescent="0.25"/>
    <row r="2" spans="1:11" ht="18.75" customHeight="1" x14ac:dyDescent="0.3">
      <c r="A2" s="40" t="s">
        <v>534</v>
      </c>
      <c r="B2" s="40"/>
      <c r="C2" s="40"/>
      <c r="D2" s="40"/>
      <c r="E2" s="40"/>
      <c r="F2" s="40"/>
    </row>
    <row r="3" spans="1:11" ht="18.75" customHeight="1" x14ac:dyDescent="0.3">
      <c r="A3" s="30" t="s">
        <v>338</v>
      </c>
      <c r="B3" s="30"/>
      <c r="C3" s="30"/>
      <c r="D3" s="30"/>
      <c r="E3" s="30"/>
      <c r="F3" s="30"/>
      <c r="J3" s="22">
        <f>SUM(J9:J180)</f>
        <v>0</v>
      </c>
      <c r="K3" s="20" t="s">
        <v>4</v>
      </c>
    </row>
    <row r="4" spans="1:11" ht="18.75" customHeight="1" x14ac:dyDescent="0.25">
      <c r="A4" s="41" t="s">
        <v>336</v>
      </c>
      <c r="B4" s="42"/>
      <c r="C4" s="42"/>
      <c r="D4" s="42"/>
      <c r="E4" s="43"/>
      <c r="F4" s="20"/>
    </row>
    <row r="5" spans="1:11" ht="15" x14ac:dyDescent="0.25">
      <c r="C5" s="1" t="s">
        <v>530</v>
      </c>
      <c r="D5" s="1" t="s">
        <v>531</v>
      </c>
      <c r="E5" s="7"/>
    </row>
    <row r="7" spans="1:11" ht="18" customHeight="1" x14ac:dyDescent="0.25">
      <c r="B7" s="4" t="s">
        <v>3</v>
      </c>
      <c r="C7" s="6" t="s">
        <v>1</v>
      </c>
      <c r="D7" s="4" t="s">
        <v>2</v>
      </c>
      <c r="E7" s="4" t="s">
        <v>0</v>
      </c>
      <c r="J7" s="23" t="s">
        <v>418</v>
      </c>
    </row>
    <row r="8" spans="1:11" ht="7.5" customHeight="1" x14ac:dyDescent="0.25">
      <c r="B8" s="2"/>
      <c r="C8" s="3"/>
      <c r="D8" s="5"/>
      <c r="E8" s="5"/>
    </row>
    <row r="9" spans="1:11" ht="16.5" customHeight="1" x14ac:dyDescent="0.25">
      <c r="A9" s="12" t="str">
        <f>IF(ISBLANK(B9),"",1)</f>
        <v/>
      </c>
      <c r="B9" s="11"/>
      <c r="C9" s="13" t="str">
        <f t="shared" ref="C9:C30" si="0">IF(ISBLANK(B9),"",VLOOKUP(B9,jugadores,2,0))</f>
        <v/>
      </c>
      <c r="D9" s="14" t="str">
        <f t="shared" ref="D9:D30" si="1">IF(ISBLANK(B9),"",VLOOKUP(B9,jugadores,3,0))</f>
        <v/>
      </c>
      <c r="E9" s="14" t="str">
        <f t="shared" ref="E9:E30" si="2">IF(ISBLANK(B9),"",VLOOKUP(B9,jugadores,4,0))</f>
        <v/>
      </c>
      <c r="F9" s="20"/>
      <c r="G9" s="1" t="str">
        <f t="shared" ref="G9:H33" si="3">IF(ISBLANK(B9),"",VLOOKUP(B9,jugadores,22,0))</f>
        <v/>
      </c>
      <c r="H9" s="1" t="str">
        <f t="shared" ref="H9:I33" si="4">IF(ISBLANK(B9),"",VLOOKUP(B9,jugadores,21,0))</f>
        <v/>
      </c>
      <c r="I9" s="1" t="str">
        <f t="shared" ref="I9:J33" si="5">IF(ISBLANK(B9),"",VLOOKUP(B9,jugadores,6,0))</f>
        <v/>
      </c>
      <c r="J9" s="21" t="str">
        <f>IFERROR(IF(B9&gt;0,15,""),"")</f>
        <v/>
      </c>
    </row>
    <row r="10" spans="1:11" ht="16.5" customHeight="1" x14ac:dyDescent="0.25">
      <c r="A10" s="12" t="str">
        <f t="shared" ref="A10:A30" si="6">IF(ISBLANK(B10),"",1)</f>
        <v/>
      </c>
      <c r="B10" s="11"/>
      <c r="C10" s="13" t="str">
        <f t="shared" si="0"/>
        <v/>
      </c>
      <c r="D10" s="14" t="str">
        <f t="shared" si="1"/>
        <v/>
      </c>
      <c r="E10" s="14" t="str">
        <f t="shared" si="2"/>
        <v/>
      </c>
      <c r="F10" s="20"/>
      <c r="G10" s="1" t="str">
        <f t="shared" si="3"/>
        <v/>
      </c>
      <c r="H10" s="1" t="str">
        <f t="shared" si="4"/>
        <v/>
      </c>
      <c r="I10" s="1" t="str">
        <f t="shared" si="5"/>
        <v/>
      </c>
      <c r="J10" s="21" t="str">
        <f>IFERROR(IF(B10&gt;0,15,""),"")</f>
        <v/>
      </c>
    </row>
    <row r="11" spans="1:11" ht="16.5" customHeight="1" x14ac:dyDescent="0.25">
      <c r="A11" s="12" t="str">
        <f t="shared" si="6"/>
        <v/>
      </c>
      <c r="B11" s="11"/>
      <c r="C11" s="13" t="str">
        <f t="shared" si="0"/>
        <v/>
      </c>
      <c r="D11" s="14" t="str">
        <f t="shared" si="1"/>
        <v/>
      </c>
      <c r="E11" s="14" t="str">
        <f t="shared" si="2"/>
        <v/>
      </c>
      <c r="F11" s="20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21" t="str">
        <f t="shared" ref="J11:K33" si="7">IFERROR(IF(B11&gt;0,15,""),"")</f>
        <v/>
      </c>
    </row>
    <row r="12" spans="1:11" ht="16.5" customHeight="1" x14ac:dyDescent="0.25">
      <c r="A12" s="12" t="str">
        <f t="shared" si="6"/>
        <v/>
      </c>
      <c r="B12" s="11"/>
      <c r="C12" s="13" t="str">
        <f t="shared" si="0"/>
        <v/>
      </c>
      <c r="D12" s="14" t="str">
        <f t="shared" si="1"/>
        <v/>
      </c>
      <c r="E12" s="14" t="str">
        <f t="shared" si="2"/>
        <v/>
      </c>
      <c r="F12" s="20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21" t="str">
        <f t="shared" si="7"/>
        <v/>
      </c>
    </row>
    <row r="13" spans="1:11" ht="16.5" customHeight="1" x14ac:dyDescent="0.25">
      <c r="A13" s="12" t="str">
        <f t="shared" si="6"/>
        <v/>
      </c>
      <c r="B13" s="11"/>
      <c r="C13" s="13" t="str">
        <f t="shared" si="0"/>
        <v/>
      </c>
      <c r="D13" s="14" t="str">
        <f t="shared" si="1"/>
        <v/>
      </c>
      <c r="E13" s="14" t="str">
        <f t="shared" si="2"/>
        <v/>
      </c>
      <c r="F13" s="20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21" t="str">
        <f t="shared" si="7"/>
        <v/>
      </c>
    </row>
    <row r="14" spans="1:11" ht="16.5" customHeight="1" x14ac:dyDescent="0.25">
      <c r="A14" s="12" t="str">
        <f t="shared" si="6"/>
        <v/>
      </c>
      <c r="B14" s="11"/>
      <c r="C14" s="13" t="str">
        <f t="shared" si="0"/>
        <v/>
      </c>
      <c r="D14" s="14" t="str">
        <f t="shared" si="1"/>
        <v/>
      </c>
      <c r="E14" s="14" t="str">
        <f t="shared" si="2"/>
        <v/>
      </c>
      <c r="F14" s="20"/>
      <c r="G14" s="1" t="str">
        <f t="shared" ref="G14:G20" si="8">IF(ISBLANK(B14),"",VLOOKUP(B14,jugadores,22,0))</f>
        <v/>
      </c>
      <c r="H14" s="1" t="str">
        <f t="shared" ref="H14:H20" si="9">IF(ISBLANK(B14),"",VLOOKUP(B14,jugadores,21,0))</f>
        <v/>
      </c>
      <c r="I14" s="1" t="str">
        <f t="shared" ref="I14:I20" si="10">IF(ISBLANK(B14),"",VLOOKUP(B14,jugadores,6,0))</f>
        <v/>
      </c>
      <c r="J14" s="21" t="str">
        <f t="shared" ref="J14:J20" si="11">IFERROR(IF(B14&gt;0,15,""),"")</f>
        <v/>
      </c>
    </row>
    <row r="15" spans="1:11" ht="16.5" customHeight="1" x14ac:dyDescent="0.25">
      <c r="A15" s="12" t="str">
        <f t="shared" si="6"/>
        <v/>
      </c>
      <c r="B15" s="11"/>
      <c r="C15" s="13" t="str">
        <f t="shared" si="0"/>
        <v/>
      </c>
      <c r="D15" s="14" t="str">
        <f t="shared" si="1"/>
        <v/>
      </c>
      <c r="E15" s="14" t="str">
        <f t="shared" si="2"/>
        <v/>
      </c>
      <c r="F15" s="20"/>
      <c r="G15" s="1" t="str">
        <f t="shared" si="8"/>
        <v/>
      </c>
      <c r="H15" s="1" t="str">
        <f t="shared" si="9"/>
        <v/>
      </c>
      <c r="I15" s="1" t="str">
        <f t="shared" si="10"/>
        <v/>
      </c>
      <c r="J15" s="21" t="str">
        <f t="shared" si="11"/>
        <v/>
      </c>
    </row>
    <row r="16" spans="1:11" ht="16.5" customHeight="1" x14ac:dyDescent="0.25">
      <c r="A16" s="12" t="str">
        <f t="shared" si="6"/>
        <v/>
      </c>
      <c r="B16" s="11"/>
      <c r="C16" s="13" t="str">
        <f t="shared" si="0"/>
        <v/>
      </c>
      <c r="D16" s="14" t="str">
        <f t="shared" si="1"/>
        <v/>
      </c>
      <c r="E16" s="14" t="str">
        <f t="shared" si="2"/>
        <v/>
      </c>
      <c r="F16" s="20"/>
      <c r="G16" s="1" t="str">
        <f t="shared" si="8"/>
        <v/>
      </c>
      <c r="H16" s="1" t="str">
        <f t="shared" si="9"/>
        <v/>
      </c>
      <c r="I16" s="1" t="str">
        <f t="shared" si="10"/>
        <v/>
      </c>
      <c r="J16" s="21" t="str">
        <f t="shared" si="11"/>
        <v/>
      </c>
    </row>
    <row r="17" spans="1:11" ht="16.5" customHeight="1" x14ac:dyDescent="0.25">
      <c r="A17" s="12" t="str">
        <f t="shared" si="6"/>
        <v/>
      </c>
      <c r="B17" s="11"/>
      <c r="C17" s="13" t="str">
        <f t="shared" si="0"/>
        <v/>
      </c>
      <c r="D17" s="14" t="str">
        <f t="shared" si="1"/>
        <v/>
      </c>
      <c r="E17" s="14" t="str">
        <f t="shared" si="2"/>
        <v/>
      </c>
      <c r="F17" s="20"/>
      <c r="G17" s="1" t="str">
        <f t="shared" si="8"/>
        <v/>
      </c>
      <c r="H17" s="1" t="str">
        <f t="shared" si="9"/>
        <v/>
      </c>
      <c r="I17" s="1" t="str">
        <f t="shared" si="10"/>
        <v/>
      </c>
      <c r="J17" s="21" t="str">
        <f t="shared" si="11"/>
        <v/>
      </c>
    </row>
    <row r="18" spans="1:11" ht="16.5" customHeight="1" x14ac:dyDescent="0.25">
      <c r="A18" s="12" t="str">
        <f t="shared" si="6"/>
        <v/>
      </c>
      <c r="B18" s="11"/>
      <c r="C18" s="13" t="str">
        <f t="shared" si="0"/>
        <v/>
      </c>
      <c r="D18" s="14" t="str">
        <f t="shared" si="1"/>
        <v/>
      </c>
      <c r="E18" s="14" t="str">
        <f t="shared" si="2"/>
        <v/>
      </c>
      <c r="F18" s="20"/>
      <c r="G18" s="1" t="str">
        <f t="shared" si="8"/>
        <v/>
      </c>
      <c r="H18" s="1" t="str">
        <f t="shared" si="9"/>
        <v/>
      </c>
      <c r="I18" s="1" t="str">
        <f t="shared" si="10"/>
        <v/>
      </c>
      <c r="J18" s="21" t="str">
        <f t="shared" si="11"/>
        <v/>
      </c>
    </row>
    <row r="19" spans="1:11" ht="16.5" customHeight="1" x14ac:dyDescent="0.25">
      <c r="A19" s="12" t="str">
        <f t="shared" si="6"/>
        <v/>
      </c>
      <c r="B19" s="11"/>
      <c r="C19" s="13" t="str">
        <f t="shared" si="0"/>
        <v/>
      </c>
      <c r="D19" s="14" t="str">
        <f t="shared" si="1"/>
        <v/>
      </c>
      <c r="E19" s="14" t="str">
        <f t="shared" si="2"/>
        <v/>
      </c>
      <c r="F19" s="20"/>
      <c r="G19" s="1" t="str">
        <f t="shared" si="8"/>
        <v/>
      </c>
      <c r="H19" s="1" t="str">
        <f t="shared" si="9"/>
        <v/>
      </c>
      <c r="I19" s="1" t="str">
        <f t="shared" si="10"/>
        <v/>
      </c>
      <c r="J19" s="21" t="str">
        <f t="shared" si="11"/>
        <v/>
      </c>
    </row>
    <row r="20" spans="1:11" ht="16.5" customHeight="1" x14ac:dyDescent="0.25">
      <c r="A20" s="12" t="str">
        <f t="shared" si="6"/>
        <v/>
      </c>
      <c r="B20" s="11"/>
      <c r="C20" s="13" t="str">
        <f t="shared" si="0"/>
        <v/>
      </c>
      <c r="D20" s="14" t="str">
        <f t="shared" si="1"/>
        <v/>
      </c>
      <c r="E20" s="14" t="str">
        <f t="shared" si="2"/>
        <v/>
      </c>
      <c r="F20" s="20"/>
      <c r="G20" s="1" t="str">
        <f t="shared" si="8"/>
        <v/>
      </c>
      <c r="H20" s="1" t="str">
        <f t="shared" si="9"/>
        <v/>
      </c>
      <c r="I20" s="1" t="str">
        <f t="shared" si="10"/>
        <v/>
      </c>
      <c r="J20" s="21" t="str">
        <f t="shared" si="11"/>
        <v/>
      </c>
    </row>
    <row r="21" spans="1:11" ht="16.5" customHeight="1" x14ac:dyDescent="0.25">
      <c r="A21" s="12" t="str">
        <f t="shared" si="6"/>
        <v/>
      </c>
      <c r="B21" s="11"/>
      <c r="C21" s="13" t="str">
        <f t="shared" si="0"/>
        <v/>
      </c>
      <c r="D21" s="14" t="str">
        <f t="shared" si="1"/>
        <v/>
      </c>
      <c r="E21" s="14" t="str">
        <f t="shared" si="2"/>
        <v/>
      </c>
      <c r="F21" s="20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21" t="str">
        <f t="shared" si="7"/>
        <v/>
      </c>
    </row>
    <row r="22" spans="1:11" ht="16.5" customHeight="1" x14ac:dyDescent="0.25">
      <c r="A22" s="12" t="str">
        <f t="shared" si="6"/>
        <v/>
      </c>
      <c r="B22" s="11"/>
      <c r="C22" s="13" t="str">
        <f t="shared" si="0"/>
        <v/>
      </c>
      <c r="D22" s="14" t="str">
        <f t="shared" si="1"/>
        <v/>
      </c>
      <c r="E22" s="14" t="str">
        <f t="shared" si="2"/>
        <v/>
      </c>
      <c r="F22" s="20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21" t="str">
        <f t="shared" si="7"/>
        <v/>
      </c>
    </row>
    <row r="23" spans="1:11" ht="16.5" customHeight="1" x14ac:dyDescent="0.25">
      <c r="A23" s="12" t="str">
        <f t="shared" si="6"/>
        <v/>
      </c>
      <c r="B23" s="11"/>
      <c r="C23" s="13" t="str">
        <f t="shared" si="0"/>
        <v/>
      </c>
      <c r="D23" s="14" t="str">
        <f t="shared" si="1"/>
        <v/>
      </c>
      <c r="E23" s="14" t="str">
        <f t="shared" si="2"/>
        <v/>
      </c>
      <c r="F23" s="20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21" t="str">
        <f t="shared" si="7"/>
        <v/>
      </c>
    </row>
    <row r="24" spans="1:11" ht="16.5" customHeight="1" x14ac:dyDescent="0.25">
      <c r="A24" s="12" t="str">
        <f t="shared" si="6"/>
        <v/>
      </c>
      <c r="B24" s="11"/>
      <c r="C24" s="13" t="str">
        <f t="shared" si="0"/>
        <v/>
      </c>
      <c r="D24" s="14" t="str">
        <f t="shared" si="1"/>
        <v/>
      </c>
      <c r="E24" s="14" t="str">
        <f t="shared" si="2"/>
        <v/>
      </c>
      <c r="F24" s="20"/>
      <c r="G24" s="1" t="str">
        <f t="shared" ref="G24" si="12">IF(ISBLANK(B24),"",VLOOKUP(B24,jugadores,22,0))</f>
        <v/>
      </c>
      <c r="H24" s="1" t="str">
        <f t="shared" ref="H24" si="13">IF(ISBLANK(B24),"",VLOOKUP(B24,jugadores,21,0))</f>
        <v/>
      </c>
      <c r="I24" s="1" t="str">
        <f t="shared" ref="I24" si="14">IF(ISBLANK(B24),"",VLOOKUP(B24,jugadores,6,0))</f>
        <v/>
      </c>
      <c r="J24" s="21" t="str">
        <f t="shared" ref="J24" si="15">IFERROR(IF(B24&gt;0,15,""),"")</f>
        <v/>
      </c>
    </row>
    <row r="25" spans="1:11" ht="16.5" customHeight="1" x14ac:dyDescent="0.25">
      <c r="A25" s="12" t="str">
        <f t="shared" si="6"/>
        <v/>
      </c>
      <c r="B25" s="11"/>
      <c r="C25" s="13" t="str">
        <f t="shared" si="0"/>
        <v/>
      </c>
      <c r="D25" s="14" t="str">
        <f t="shared" si="1"/>
        <v/>
      </c>
      <c r="E25" s="14" t="str">
        <f t="shared" si="2"/>
        <v/>
      </c>
      <c r="F25" s="20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21" t="str">
        <f t="shared" si="7"/>
        <v/>
      </c>
    </row>
    <row r="26" spans="1:11" ht="16.5" customHeight="1" x14ac:dyDescent="0.25">
      <c r="A26" s="12" t="str">
        <f t="shared" si="6"/>
        <v/>
      </c>
      <c r="B26" s="11"/>
      <c r="C26" s="13" t="str">
        <f t="shared" si="0"/>
        <v/>
      </c>
      <c r="D26" s="14" t="str">
        <f t="shared" si="1"/>
        <v/>
      </c>
      <c r="E26" s="14" t="str">
        <f t="shared" si="2"/>
        <v/>
      </c>
      <c r="F26" s="20"/>
      <c r="I26" s="1" t="str">
        <f t="shared" si="5"/>
        <v/>
      </c>
      <c r="J26" s="21" t="str">
        <f t="shared" si="7"/>
        <v/>
      </c>
    </row>
    <row r="27" spans="1:11" ht="16.5" customHeight="1" x14ac:dyDescent="0.25">
      <c r="A27" s="12" t="str">
        <f t="shared" si="6"/>
        <v/>
      </c>
      <c r="B27" s="11"/>
      <c r="C27" s="13" t="str">
        <f t="shared" si="0"/>
        <v/>
      </c>
      <c r="D27" s="14" t="str">
        <f t="shared" si="1"/>
        <v/>
      </c>
      <c r="E27" s="14" t="str">
        <f t="shared" si="2"/>
        <v/>
      </c>
      <c r="F27" s="20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21" t="str">
        <f t="shared" si="7"/>
        <v/>
      </c>
    </row>
    <row r="28" spans="1:11" ht="16.5" customHeight="1" x14ac:dyDescent="0.25">
      <c r="A28" s="12" t="str">
        <f t="shared" si="6"/>
        <v/>
      </c>
      <c r="B28" s="11"/>
      <c r="C28" s="13" t="str">
        <f t="shared" si="0"/>
        <v/>
      </c>
      <c r="D28" s="14" t="str">
        <f t="shared" si="1"/>
        <v/>
      </c>
      <c r="E28" s="14" t="str">
        <f t="shared" si="2"/>
        <v/>
      </c>
      <c r="F28" s="20"/>
      <c r="G28" s="1" t="str">
        <f t="shared" si="3"/>
        <v/>
      </c>
      <c r="H28" s="1" t="str">
        <f t="shared" si="4"/>
        <v/>
      </c>
      <c r="I28" s="1" t="str">
        <f t="shared" si="5"/>
        <v/>
      </c>
      <c r="J28" s="21" t="str">
        <f t="shared" si="7"/>
        <v/>
      </c>
    </row>
    <row r="29" spans="1:11" ht="16.5" customHeight="1" x14ac:dyDescent="0.25">
      <c r="A29" s="12" t="str">
        <f t="shared" si="6"/>
        <v/>
      </c>
      <c r="B29" s="11"/>
      <c r="C29" s="13" t="str">
        <f t="shared" si="0"/>
        <v/>
      </c>
      <c r="D29" s="14" t="str">
        <f t="shared" si="1"/>
        <v/>
      </c>
      <c r="E29" s="14" t="str">
        <f t="shared" si="2"/>
        <v/>
      </c>
      <c r="F29" s="20"/>
      <c r="G29" s="1" t="str">
        <f t="shared" si="3"/>
        <v/>
      </c>
      <c r="H29" s="1" t="str">
        <f t="shared" si="4"/>
        <v/>
      </c>
      <c r="I29" s="1" t="str">
        <f t="shared" si="5"/>
        <v/>
      </c>
      <c r="J29" s="21" t="str">
        <f t="shared" si="7"/>
        <v/>
      </c>
    </row>
    <row r="30" spans="1:11" ht="16.5" customHeight="1" x14ac:dyDescent="0.25">
      <c r="A30" s="12" t="str">
        <f t="shared" si="6"/>
        <v/>
      </c>
      <c r="B30" s="11"/>
      <c r="C30" s="13" t="str">
        <f t="shared" si="0"/>
        <v/>
      </c>
      <c r="D30" s="14" t="str">
        <f t="shared" si="1"/>
        <v/>
      </c>
      <c r="E30" s="14" t="str">
        <f t="shared" si="2"/>
        <v/>
      </c>
      <c r="F30" s="20"/>
    </row>
    <row r="31" spans="1:11" ht="16.5" customHeight="1" x14ac:dyDescent="0.25">
      <c r="A31" s="29"/>
      <c r="B31" s="29"/>
      <c r="C31" s="29"/>
      <c r="D31" s="29"/>
      <c r="E31" s="29"/>
      <c r="H31" s="1" t="str">
        <f t="shared" si="3"/>
        <v/>
      </c>
      <c r="I31" s="1" t="str">
        <f t="shared" si="4"/>
        <v/>
      </c>
      <c r="J31" s="1" t="str">
        <f t="shared" si="5"/>
        <v/>
      </c>
      <c r="K31" s="21" t="str">
        <f t="shared" si="7"/>
        <v/>
      </c>
    </row>
    <row r="32" spans="1:11" ht="16.5" customHeight="1" x14ac:dyDescent="0.25">
      <c r="A32" s="29"/>
      <c r="B32" s="29"/>
      <c r="C32" s="29"/>
      <c r="D32" s="29"/>
      <c r="E32" s="29"/>
    </row>
    <row r="33" spans="2:10" ht="16.5" customHeight="1" x14ac:dyDescent="0.25">
      <c r="B33" s="20"/>
      <c r="G33" s="1" t="str">
        <f t="shared" si="3"/>
        <v/>
      </c>
      <c r="H33" s="1" t="str">
        <f t="shared" si="4"/>
        <v/>
      </c>
      <c r="I33" s="1" t="str">
        <f t="shared" si="5"/>
        <v/>
      </c>
      <c r="J33" s="21" t="str">
        <f t="shared" si="7"/>
        <v/>
      </c>
    </row>
    <row r="34" spans="2:10" x14ac:dyDescent="0.25">
      <c r="B34" s="24" t="s">
        <v>527</v>
      </c>
      <c r="C34" s="24"/>
      <c r="D34" s="24" t="s">
        <v>528</v>
      </c>
      <c r="E34" s="24">
        <v>2</v>
      </c>
    </row>
    <row r="35" spans="2:10" x14ac:dyDescent="0.25">
      <c r="B35" s="24"/>
      <c r="C35" s="24"/>
      <c r="D35" s="24" t="s">
        <v>529</v>
      </c>
      <c r="E35" s="24">
        <v>1</v>
      </c>
    </row>
  </sheetData>
  <sheetProtection selectLockedCells="1"/>
  <mergeCells count="3">
    <mergeCell ref="A2:F2"/>
    <mergeCell ref="A3:F3"/>
    <mergeCell ref="A4:E4"/>
  </mergeCells>
  <conditionalFormatting sqref="B9:B14">
    <cfRule type="cellIs" dxfId="61" priority="4" stopIfTrue="1" operator="equal">
      <formula>0</formula>
    </cfRule>
  </conditionalFormatting>
  <conditionalFormatting sqref="B16:B21">
    <cfRule type="cellIs" dxfId="59" priority="3" stopIfTrue="1" operator="equal">
      <formula>0</formula>
    </cfRule>
  </conditionalFormatting>
  <conditionalFormatting sqref="B22:B30">
    <cfRule type="cellIs" dxfId="57" priority="2" stopIfTrue="1" operator="equal">
      <formula>0</formula>
    </cfRule>
  </conditionalFormatting>
  <conditionalFormatting sqref="B15">
    <cfRule type="cellIs" dxfId="1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Footer>&amp;L&amp;"Arial,Cursiva"&amp;8Inscripciones  &amp;C&amp;"Times New Roman,Normal"- DEPORTE OLÍMPICO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36"/>
  <sheetViews>
    <sheetView showGridLines="0" zoomScale="80" zoomScaleNormal="80" zoomScaleSheetLayoutView="100" workbookViewId="0">
      <selection activeCell="B10" sqref="B10"/>
    </sheetView>
  </sheetViews>
  <sheetFormatPr baseColWidth="10" defaultColWidth="11.44140625" defaultRowHeight="13.2" x14ac:dyDescent="0.25"/>
  <cols>
    <col min="1" max="1" width="3.6640625" style="1" customWidth="1"/>
    <col min="2" max="2" width="7.109375" style="1" customWidth="1"/>
    <col min="3" max="5" width="17.6640625" style="1" customWidth="1"/>
    <col min="6" max="6" width="2.33203125" style="1" customWidth="1"/>
    <col min="7" max="7" width="11.33203125" style="1" bestFit="1" customWidth="1"/>
    <col min="8" max="8" width="12.109375" style="1" bestFit="1" customWidth="1"/>
    <col min="9" max="9" width="6.5546875" style="1" bestFit="1" customWidth="1"/>
    <col min="10" max="10" width="11.44140625" style="21" customWidth="1"/>
    <col min="11" max="12" width="11.44140625" style="1" customWidth="1"/>
    <col min="13" max="13" width="4.6640625" style="1" customWidth="1"/>
    <col min="14" max="23" width="11.44140625" style="1" customWidth="1"/>
    <col min="24" max="16384" width="11.44140625" style="1"/>
  </cols>
  <sheetData>
    <row r="1" spans="1:11" ht="7.5" customHeight="1" x14ac:dyDescent="0.25"/>
    <row r="2" spans="1:11" ht="18.75" customHeight="1" x14ac:dyDescent="0.3">
      <c r="A2" s="40" t="s">
        <v>534</v>
      </c>
      <c r="B2" s="40"/>
      <c r="C2" s="40"/>
      <c r="D2" s="40"/>
      <c r="E2" s="40"/>
      <c r="F2" s="40"/>
    </row>
    <row r="3" spans="1:11" ht="18.75" customHeight="1" x14ac:dyDescent="0.3">
      <c r="A3" s="30" t="s">
        <v>338</v>
      </c>
      <c r="B3" s="30"/>
      <c r="C3" s="30"/>
      <c r="D3" s="30"/>
      <c r="E3" s="30"/>
      <c r="F3" s="30"/>
      <c r="J3" s="22">
        <f>SUM(J10:J180)</f>
        <v>0</v>
      </c>
      <c r="K3" s="20" t="s">
        <v>4</v>
      </c>
    </row>
    <row r="4" spans="1:11" ht="18.75" customHeight="1" x14ac:dyDescent="0.25">
      <c r="A4" s="41" t="s">
        <v>388</v>
      </c>
      <c r="B4" s="42"/>
      <c r="C4" s="42"/>
      <c r="D4" s="42"/>
      <c r="E4" s="43"/>
      <c r="F4" s="20"/>
    </row>
    <row r="5" spans="1:11" ht="6" customHeight="1" x14ac:dyDescent="0.25">
      <c r="C5" s="8"/>
      <c r="D5" s="7"/>
      <c r="E5" s="7"/>
    </row>
    <row r="6" spans="1:11" x14ac:dyDescent="0.25">
      <c r="C6" s="1" t="s">
        <v>532</v>
      </c>
      <c r="D6" s="1" t="s">
        <v>539</v>
      </c>
    </row>
    <row r="8" spans="1:11" ht="18" customHeight="1" x14ac:dyDescent="0.25">
      <c r="B8" s="4" t="s">
        <v>3</v>
      </c>
      <c r="C8" s="6" t="s">
        <v>1</v>
      </c>
      <c r="D8" s="4" t="s">
        <v>2</v>
      </c>
      <c r="E8" s="4" t="s">
        <v>0</v>
      </c>
      <c r="J8" s="23" t="s">
        <v>418</v>
      </c>
    </row>
    <row r="9" spans="1:11" ht="7.5" customHeight="1" x14ac:dyDescent="0.25">
      <c r="B9" s="2"/>
      <c r="C9" s="3"/>
      <c r="D9" s="5"/>
      <c r="E9" s="5"/>
    </row>
    <row r="10" spans="1:11" ht="16.5" customHeight="1" x14ac:dyDescent="0.25">
      <c r="A10" s="12" t="str">
        <f>IF(ISBLANK(B10),"",1)</f>
        <v/>
      </c>
      <c r="B10" s="11"/>
      <c r="C10" s="13" t="str">
        <f t="shared" ref="C10:C31" si="0">IF(ISBLANK(B10),"",VLOOKUP(B10,jugadores,2,0))</f>
        <v/>
      </c>
      <c r="D10" s="14" t="str">
        <f t="shared" ref="D10:D31" si="1">IF(ISBLANK(B10),"",VLOOKUP(B10,jugadores,3,0))</f>
        <v/>
      </c>
      <c r="E10" s="14" t="str">
        <f t="shared" ref="E10:E31" si="2">IF(ISBLANK(B10),"",VLOOKUP(B10,jugadores,4,0))</f>
        <v/>
      </c>
      <c r="F10" s="20"/>
      <c r="G10" s="1" t="str">
        <f t="shared" ref="G10:G33" si="3">IF(ISBLANK(B10),"",VLOOKUP(B10,jugadores,22,0))</f>
        <v/>
      </c>
      <c r="H10" s="1" t="str">
        <f t="shared" ref="H10:H33" si="4">IF(ISBLANK(B10),"",VLOOKUP(B10,jugadores,21,0))</f>
        <v/>
      </c>
      <c r="I10" s="1" t="str">
        <f t="shared" ref="I10:I33" si="5">IF(ISBLANK(B10),"",VLOOKUP(B10,jugadores,6,0))</f>
        <v/>
      </c>
      <c r="J10" s="21" t="str">
        <f>IFERROR(IF(B10&gt;0,15,""),"")</f>
        <v/>
      </c>
    </row>
    <row r="11" spans="1:11" ht="16.5" customHeight="1" x14ac:dyDescent="0.25">
      <c r="A11" s="12" t="str">
        <f t="shared" ref="A11:A31" si="6">IF(ISBLANK(B11),"",1)</f>
        <v/>
      </c>
      <c r="B11" s="11"/>
      <c r="C11" s="13" t="str">
        <f t="shared" si="0"/>
        <v/>
      </c>
      <c r="D11" s="14" t="str">
        <f t="shared" si="1"/>
        <v/>
      </c>
      <c r="E11" s="14" t="str">
        <f t="shared" si="2"/>
        <v/>
      </c>
      <c r="F11" s="20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21" t="str">
        <f>IFERROR(IF(B11&gt;0,15,""),"")</f>
        <v/>
      </c>
    </row>
    <row r="12" spans="1:11" ht="16.5" customHeight="1" x14ac:dyDescent="0.25">
      <c r="A12" s="12" t="str">
        <f t="shared" si="6"/>
        <v/>
      </c>
      <c r="B12" s="11"/>
      <c r="C12" s="13" t="str">
        <f t="shared" si="0"/>
        <v/>
      </c>
      <c r="D12" s="14" t="str">
        <f t="shared" si="1"/>
        <v/>
      </c>
      <c r="E12" s="14" t="str">
        <f t="shared" si="2"/>
        <v/>
      </c>
      <c r="F12" s="20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21" t="str">
        <f t="shared" ref="J12:J33" si="7">IFERROR(IF(B12&gt;0,15,""),"")</f>
        <v/>
      </c>
    </row>
    <row r="13" spans="1:11" ht="16.5" customHeight="1" x14ac:dyDescent="0.25">
      <c r="A13" s="12" t="str">
        <f t="shared" si="6"/>
        <v/>
      </c>
      <c r="B13" s="11"/>
      <c r="C13" s="13" t="str">
        <f t="shared" si="0"/>
        <v/>
      </c>
      <c r="D13" s="14" t="str">
        <f t="shared" si="1"/>
        <v/>
      </c>
      <c r="E13" s="14" t="str">
        <f t="shared" si="2"/>
        <v/>
      </c>
      <c r="F13" s="20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21" t="str">
        <f t="shared" si="7"/>
        <v/>
      </c>
    </row>
    <row r="14" spans="1:11" ht="16.5" customHeight="1" x14ac:dyDescent="0.25">
      <c r="A14" s="12" t="str">
        <f t="shared" si="6"/>
        <v/>
      </c>
      <c r="B14" s="11"/>
      <c r="C14" s="13" t="str">
        <f t="shared" si="0"/>
        <v/>
      </c>
      <c r="D14" s="14" t="str">
        <f t="shared" si="1"/>
        <v/>
      </c>
      <c r="E14" s="14" t="str">
        <f t="shared" si="2"/>
        <v/>
      </c>
      <c r="F14" s="20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21" t="str">
        <f t="shared" si="7"/>
        <v/>
      </c>
    </row>
    <row r="15" spans="1:11" ht="16.5" customHeight="1" x14ac:dyDescent="0.25">
      <c r="A15" s="12" t="str">
        <f t="shared" si="6"/>
        <v/>
      </c>
      <c r="B15" s="11"/>
      <c r="C15" s="13" t="str">
        <f t="shared" si="0"/>
        <v/>
      </c>
      <c r="D15" s="14" t="str">
        <f t="shared" si="1"/>
        <v/>
      </c>
      <c r="E15" s="14" t="str">
        <f t="shared" si="2"/>
        <v/>
      </c>
      <c r="F15" s="20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21" t="str">
        <f t="shared" si="7"/>
        <v/>
      </c>
    </row>
    <row r="16" spans="1:11" ht="16.5" customHeight="1" x14ac:dyDescent="0.25">
      <c r="A16" s="12" t="str">
        <f t="shared" si="6"/>
        <v/>
      </c>
      <c r="B16" s="11"/>
      <c r="C16" s="13" t="str">
        <f t="shared" si="0"/>
        <v/>
      </c>
      <c r="D16" s="14" t="str">
        <f t="shared" si="1"/>
        <v/>
      </c>
      <c r="E16" s="14" t="str">
        <f t="shared" si="2"/>
        <v/>
      </c>
      <c r="F16" s="20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21" t="str">
        <f t="shared" si="7"/>
        <v/>
      </c>
    </row>
    <row r="17" spans="1:10" ht="16.5" customHeight="1" x14ac:dyDescent="0.25">
      <c r="A17" s="12" t="str">
        <f t="shared" si="6"/>
        <v/>
      </c>
      <c r="B17" s="11"/>
      <c r="C17" s="13" t="str">
        <f t="shared" si="0"/>
        <v/>
      </c>
      <c r="D17" s="14" t="str">
        <f t="shared" si="1"/>
        <v/>
      </c>
      <c r="E17" s="14" t="str">
        <f t="shared" si="2"/>
        <v/>
      </c>
      <c r="F17" s="20"/>
      <c r="I17" s="1" t="str">
        <f t="shared" si="5"/>
        <v/>
      </c>
      <c r="J17" s="21" t="str">
        <f t="shared" si="7"/>
        <v/>
      </c>
    </row>
    <row r="18" spans="1:10" ht="16.5" customHeight="1" x14ac:dyDescent="0.25">
      <c r="A18" s="12" t="str">
        <f t="shared" si="6"/>
        <v/>
      </c>
      <c r="B18" s="11"/>
      <c r="C18" s="13" t="str">
        <f t="shared" si="0"/>
        <v/>
      </c>
      <c r="D18" s="14" t="str">
        <f t="shared" si="1"/>
        <v/>
      </c>
      <c r="E18" s="14" t="str">
        <f t="shared" si="2"/>
        <v/>
      </c>
      <c r="F18" s="20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21" t="str">
        <f t="shared" si="7"/>
        <v/>
      </c>
    </row>
    <row r="19" spans="1:10" ht="16.5" customHeight="1" x14ac:dyDescent="0.25">
      <c r="A19" s="12" t="str">
        <f t="shared" si="6"/>
        <v/>
      </c>
      <c r="B19" s="11"/>
      <c r="C19" s="13" t="str">
        <f t="shared" si="0"/>
        <v/>
      </c>
      <c r="D19" s="14" t="str">
        <f t="shared" si="1"/>
        <v/>
      </c>
      <c r="E19" s="14" t="str">
        <f t="shared" si="2"/>
        <v/>
      </c>
      <c r="F19" s="20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21" t="str">
        <f t="shared" si="7"/>
        <v/>
      </c>
    </row>
    <row r="20" spans="1:10" ht="16.5" customHeight="1" x14ac:dyDescent="0.25">
      <c r="A20" s="12" t="str">
        <f t="shared" si="6"/>
        <v/>
      </c>
      <c r="B20" s="11"/>
      <c r="C20" s="13" t="str">
        <f t="shared" si="0"/>
        <v/>
      </c>
      <c r="D20" s="14" t="str">
        <f t="shared" si="1"/>
        <v/>
      </c>
      <c r="E20" s="14" t="str">
        <f t="shared" si="2"/>
        <v/>
      </c>
      <c r="F20" s="20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21" t="str">
        <f t="shared" si="7"/>
        <v/>
      </c>
    </row>
    <row r="21" spans="1:10" ht="16.5" customHeight="1" x14ac:dyDescent="0.25">
      <c r="A21" s="12" t="str">
        <f t="shared" si="6"/>
        <v/>
      </c>
      <c r="B21" s="11"/>
      <c r="C21" s="13" t="str">
        <f t="shared" si="0"/>
        <v/>
      </c>
      <c r="D21" s="14" t="str">
        <f t="shared" si="1"/>
        <v/>
      </c>
      <c r="E21" s="14" t="str">
        <f t="shared" si="2"/>
        <v/>
      </c>
      <c r="F21" s="20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21" t="str">
        <f t="shared" si="7"/>
        <v/>
      </c>
    </row>
    <row r="22" spans="1:10" ht="16.5" customHeight="1" x14ac:dyDescent="0.25">
      <c r="A22" s="12" t="str">
        <f t="shared" si="6"/>
        <v/>
      </c>
      <c r="B22" s="11"/>
      <c r="C22" s="13" t="str">
        <f t="shared" si="0"/>
        <v/>
      </c>
      <c r="D22" s="14" t="str">
        <f t="shared" si="1"/>
        <v/>
      </c>
      <c r="E22" s="14" t="str">
        <f t="shared" si="2"/>
        <v/>
      </c>
      <c r="F22" s="20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21" t="str">
        <f t="shared" si="7"/>
        <v/>
      </c>
    </row>
    <row r="23" spans="1:10" ht="16.5" customHeight="1" x14ac:dyDescent="0.25">
      <c r="A23" s="12" t="str">
        <f t="shared" si="6"/>
        <v/>
      </c>
      <c r="B23" s="11"/>
      <c r="C23" s="13" t="str">
        <f t="shared" si="0"/>
        <v/>
      </c>
      <c r="D23" s="14" t="str">
        <f t="shared" si="1"/>
        <v/>
      </c>
      <c r="E23" s="14" t="str">
        <f t="shared" si="2"/>
        <v/>
      </c>
      <c r="F23" s="20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21" t="str">
        <f t="shared" si="7"/>
        <v/>
      </c>
    </row>
    <row r="24" spans="1:10" ht="16.5" customHeight="1" x14ac:dyDescent="0.25">
      <c r="A24" s="12" t="str">
        <f t="shared" si="6"/>
        <v/>
      </c>
      <c r="B24" s="11"/>
      <c r="C24" s="13" t="str">
        <f t="shared" si="0"/>
        <v/>
      </c>
      <c r="D24" s="14" t="str">
        <f t="shared" si="1"/>
        <v/>
      </c>
      <c r="E24" s="14" t="str">
        <f t="shared" si="2"/>
        <v/>
      </c>
      <c r="F24" s="20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21" t="str">
        <f t="shared" si="7"/>
        <v/>
      </c>
    </row>
    <row r="25" spans="1:10" ht="16.5" customHeight="1" x14ac:dyDescent="0.25">
      <c r="A25" s="12" t="str">
        <f t="shared" si="6"/>
        <v/>
      </c>
      <c r="B25" s="11"/>
      <c r="C25" s="13" t="str">
        <f t="shared" si="0"/>
        <v/>
      </c>
      <c r="D25" s="14" t="str">
        <f t="shared" si="1"/>
        <v/>
      </c>
      <c r="E25" s="14" t="str">
        <f t="shared" si="2"/>
        <v/>
      </c>
      <c r="F25" s="20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21" t="str">
        <f t="shared" si="7"/>
        <v/>
      </c>
    </row>
    <row r="26" spans="1:10" ht="16.5" customHeight="1" x14ac:dyDescent="0.25">
      <c r="A26" s="12" t="str">
        <f t="shared" si="6"/>
        <v/>
      </c>
      <c r="B26" s="11"/>
      <c r="C26" s="13" t="str">
        <f t="shared" si="0"/>
        <v/>
      </c>
      <c r="D26" s="14" t="str">
        <f t="shared" si="1"/>
        <v/>
      </c>
      <c r="E26" s="14" t="str">
        <f t="shared" si="2"/>
        <v/>
      </c>
      <c r="F26" s="20"/>
      <c r="G26" s="1" t="str">
        <f t="shared" si="3"/>
        <v/>
      </c>
      <c r="H26" s="1" t="str">
        <f t="shared" si="4"/>
        <v/>
      </c>
      <c r="I26" s="1" t="str">
        <f t="shared" si="5"/>
        <v/>
      </c>
      <c r="J26" s="21" t="str">
        <f t="shared" si="7"/>
        <v/>
      </c>
    </row>
    <row r="27" spans="1:10" ht="16.5" customHeight="1" x14ac:dyDescent="0.25">
      <c r="A27" s="12" t="str">
        <f t="shared" si="6"/>
        <v/>
      </c>
      <c r="B27" s="11"/>
      <c r="C27" s="13" t="str">
        <f t="shared" si="0"/>
        <v/>
      </c>
      <c r="D27" s="14" t="str">
        <f t="shared" si="1"/>
        <v/>
      </c>
      <c r="E27" s="14" t="str">
        <f t="shared" si="2"/>
        <v/>
      </c>
      <c r="F27" s="20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21" t="str">
        <f t="shared" si="7"/>
        <v/>
      </c>
    </row>
    <row r="28" spans="1:10" ht="16.5" customHeight="1" x14ac:dyDescent="0.25">
      <c r="A28" s="12" t="str">
        <f t="shared" si="6"/>
        <v/>
      </c>
      <c r="B28" s="11"/>
      <c r="C28" s="13" t="str">
        <f t="shared" si="0"/>
        <v/>
      </c>
      <c r="D28" s="14" t="str">
        <f t="shared" si="1"/>
        <v/>
      </c>
      <c r="E28" s="14" t="str">
        <f t="shared" si="2"/>
        <v/>
      </c>
      <c r="F28" s="20"/>
      <c r="G28" s="1" t="str">
        <f t="shared" si="3"/>
        <v/>
      </c>
      <c r="H28" s="1" t="str">
        <f t="shared" si="4"/>
        <v/>
      </c>
      <c r="I28" s="1" t="str">
        <f t="shared" si="5"/>
        <v/>
      </c>
      <c r="J28" s="21" t="str">
        <f t="shared" si="7"/>
        <v/>
      </c>
    </row>
    <row r="29" spans="1:10" ht="16.5" customHeight="1" x14ac:dyDescent="0.25">
      <c r="A29" s="12" t="str">
        <f t="shared" si="6"/>
        <v/>
      </c>
      <c r="B29" s="11"/>
      <c r="C29" s="13" t="str">
        <f t="shared" si="0"/>
        <v/>
      </c>
      <c r="D29" s="14" t="str">
        <f t="shared" si="1"/>
        <v/>
      </c>
      <c r="E29" s="14" t="str">
        <f t="shared" si="2"/>
        <v/>
      </c>
      <c r="F29" s="20"/>
      <c r="G29" s="1" t="str">
        <f t="shared" si="3"/>
        <v/>
      </c>
      <c r="H29" s="1" t="str">
        <f t="shared" si="4"/>
        <v/>
      </c>
      <c r="I29" s="1" t="str">
        <f t="shared" si="5"/>
        <v/>
      </c>
      <c r="J29" s="21" t="str">
        <f t="shared" si="7"/>
        <v/>
      </c>
    </row>
    <row r="30" spans="1:10" ht="16.5" customHeight="1" x14ac:dyDescent="0.25">
      <c r="A30" s="12" t="str">
        <f t="shared" si="6"/>
        <v/>
      </c>
      <c r="B30" s="11"/>
      <c r="C30" s="13" t="str">
        <f t="shared" si="0"/>
        <v/>
      </c>
      <c r="D30" s="14" t="str">
        <f t="shared" si="1"/>
        <v/>
      </c>
      <c r="E30" s="14" t="str">
        <f t="shared" si="2"/>
        <v/>
      </c>
      <c r="F30" s="20"/>
      <c r="G30" s="1" t="str">
        <f t="shared" si="3"/>
        <v/>
      </c>
      <c r="H30" s="1" t="str">
        <f t="shared" si="4"/>
        <v/>
      </c>
      <c r="I30" s="1" t="str">
        <f t="shared" si="5"/>
        <v/>
      </c>
      <c r="J30" s="21" t="str">
        <f t="shared" si="7"/>
        <v/>
      </c>
    </row>
    <row r="31" spans="1:10" ht="16.5" customHeight="1" x14ac:dyDescent="0.25">
      <c r="A31" s="12" t="str">
        <f t="shared" si="6"/>
        <v/>
      </c>
      <c r="B31" s="11"/>
      <c r="C31" s="13" t="str">
        <f t="shared" si="0"/>
        <v/>
      </c>
      <c r="D31" s="14" t="str">
        <f t="shared" si="1"/>
        <v/>
      </c>
      <c r="E31" s="14" t="str">
        <f t="shared" si="2"/>
        <v/>
      </c>
      <c r="F31" s="20"/>
      <c r="G31" s="1" t="str">
        <f t="shared" si="3"/>
        <v/>
      </c>
      <c r="H31" s="1" t="str">
        <f t="shared" si="4"/>
        <v/>
      </c>
      <c r="I31" s="1" t="str">
        <f t="shared" si="5"/>
        <v/>
      </c>
      <c r="J31" s="21" t="str">
        <f t="shared" si="7"/>
        <v/>
      </c>
    </row>
    <row r="32" spans="1:10" ht="16.5" customHeight="1" x14ac:dyDescent="0.25">
      <c r="G32" s="1" t="str">
        <f t="shared" si="3"/>
        <v/>
      </c>
      <c r="H32" s="1" t="str">
        <f t="shared" si="4"/>
        <v/>
      </c>
      <c r="I32" s="1" t="str">
        <f t="shared" si="5"/>
        <v/>
      </c>
      <c r="J32" s="21" t="str">
        <f t="shared" si="7"/>
        <v/>
      </c>
    </row>
    <row r="33" spans="2:10" ht="16.5" customHeight="1" x14ac:dyDescent="0.25">
      <c r="G33" s="1" t="str">
        <f t="shared" si="3"/>
        <v/>
      </c>
      <c r="H33" s="1" t="str">
        <f t="shared" si="4"/>
        <v/>
      </c>
      <c r="I33" s="1" t="str">
        <f t="shared" si="5"/>
        <v/>
      </c>
      <c r="J33" s="21" t="str">
        <f t="shared" si="7"/>
        <v/>
      </c>
    </row>
    <row r="35" spans="2:10" x14ac:dyDescent="0.25">
      <c r="B35" s="24" t="s">
        <v>527</v>
      </c>
      <c r="C35" s="24"/>
      <c r="D35" s="24" t="s">
        <v>528</v>
      </c>
      <c r="E35" s="24">
        <v>2</v>
      </c>
    </row>
    <row r="36" spans="2:10" x14ac:dyDescent="0.25">
      <c r="B36" s="24"/>
      <c r="C36" s="24"/>
      <c r="D36" s="24" t="s">
        <v>529</v>
      </c>
      <c r="E36" s="24">
        <v>1</v>
      </c>
    </row>
  </sheetData>
  <sheetProtection selectLockedCells="1"/>
  <mergeCells count="3">
    <mergeCell ref="A2:F2"/>
    <mergeCell ref="A3:F3"/>
    <mergeCell ref="A4:E4"/>
  </mergeCells>
  <conditionalFormatting sqref="B10:B15">
    <cfRule type="cellIs" dxfId="55" priority="3" stopIfTrue="1" operator="equal">
      <formula>0</formula>
    </cfRule>
  </conditionalFormatting>
  <conditionalFormatting sqref="B16:B22">
    <cfRule type="cellIs" dxfId="53" priority="2" stopIfTrue="1" operator="equal">
      <formula>0</formula>
    </cfRule>
  </conditionalFormatting>
  <conditionalFormatting sqref="B23:B31">
    <cfRule type="cellIs" dxfId="51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Footer>&amp;L&amp;"Arial,Cursiva"&amp;8Inscripciones  &amp;C&amp;"Times New Roman,Normal"- DEPORTE OLÍMPICO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35"/>
  <sheetViews>
    <sheetView showGridLines="0" zoomScale="80" zoomScaleNormal="80" zoomScaleSheetLayoutView="100" workbookViewId="0">
      <selection activeCell="B11" sqref="B11"/>
    </sheetView>
  </sheetViews>
  <sheetFormatPr baseColWidth="10" defaultColWidth="11.44140625" defaultRowHeight="13.2" x14ac:dyDescent="0.25"/>
  <cols>
    <col min="1" max="1" width="3.6640625" style="1" customWidth="1"/>
    <col min="2" max="2" width="7.109375" style="1" customWidth="1"/>
    <col min="3" max="5" width="17.6640625" style="1" customWidth="1"/>
    <col min="6" max="6" width="1.33203125" style="1" customWidth="1"/>
    <col min="7" max="7" width="11.33203125" style="1" bestFit="1" customWidth="1"/>
    <col min="8" max="8" width="12.109375" style="1" bestFit="1" customWidth="1"/>
    <col min="9" max="9" width="6.5546875" style="1" bestFit="1" customWidth="1"/>
    <col min="10" max="10" width="11.44140625" style="21" customWidth="1"/>
    <col min="11" max="12" width="11.44140625" style="1" customWidth="1"/>
    <col min="13" max="13" width="4.6640625" style="1" customWidth="1"/>
    <col min="14" max="23" width="11.44140625" style="1" customWidth="1"/>
    <col min="24" max="16384" width="11.44140625" style="1"/>
  </cols>
  <sheetData>
    <row r="1" spans="1:11" ht="7.5" customHeight="1" x14ac:dyDescent="0.25"/>
    <row r="2" spans="1:11" ht="18.75" customHeight="1" x14ac:dyDescent="0.3">
      <c r="A2" s="40" t="s">
        <v>534</v>
      </c>
      <c r="B2" s="40"/>
      <c r="C2" s="40"/>
      <c r="D2" s="40"/>
      <c r="E2" s="40"/>
      <c r="F2" s="40"/>
    </row>
    <row r="3" spans="1:11" ht="18.75" customHeight="1" x14ac:dyDescent="0.3">
      <c r="A3" s="30" t="s">
        <v>338</v>
      </c>
      <c r="B3" s="30"/>
      <c r="C3" s="30"/>
      <c r="D3" s="30"/>
      <c r="E3" s="30"/>
      <c r="F3" s="30"/>
      <c r="J3" s="22">
        <f>SUM(J9:J191)</f>
        <v>0</v>
      </c>
      <c r="K3" s="20" t="s">
        <v>4</v>
      </c>
    </row>
    <row r="4" spans="1:11" ht="18.75" customHeight="1" x14ac:dyDescent="0.25">
      <c r="A4" s="41" t="s">
        <v>337</v>
      </c>
      <c r="B4" s="42"/>
      <c r="C4" s="42"/>
      <c r="D4" s="42"/>
      <c r="E4" s="43"/>
      <c r="F4" s="20"/>
    </row>
    <row r="5" spans="1:11" ht="6" customHeight="1" x14ac:dyDescent="0.25">
      <c r="C5" s="8"/>
      <c r="D5" s="7"/>
      <c r="E5" s="7"/>
    </row>
    <row r="7" spans="1:11" ht="18" customHeight="1" x14ac:dyDescent="0.25">
      <c r="B7" s="4" t="s">
        <v>3</v>
      </c>
      <c r="C7" s="6" t="s">
        <v>1</v>
      </c>
      <c r="D7" s="4" t="s">
        <v>2</v>
      </c>
      <c r="E7" s="4" t="s">
        <v>0</v>
      </c>
      <c r="J7" s="23" t="s">
        <v>418</v>
      </c>
    </row>
    <row r="8" spans="1:11" ht="7.5" customHeight="1" x14ac:dyDescent="0.25">
      <c r="B8" s="2"/>
      <c r="C8" s="3"/>
      <c r="D8" s="5"/>
      <c r="E8" s="5"/>
    </row>
    <row r="9" spans="1:11" ht="16.5" customHeight="1" x14ac:dyDescent="0.25">
      <c r="C9" s="1" t="s">
        <v>532</v>
      </c>
      <c r="D9" s="1" t="s">
        <v>539</v>
      </c>
      <c r="I9" s="1" t="str">
        <f t="shared" ref="I9:I23" si="0">IF(ISBLANK(B9),"",VLOOKUP(B9,jugadores,6,0))</f>
        <v/>
      </c>
      <c r="J9" s="21" t="str">
        <f t="shared" ref="J9:J30" si="1">IFERROR(IF(B9&gt;0,15,""),"")</f>
        <v/>
      </c>
    </row>
    <row r="10" spans="1:11" ht="16.5" customHeight="1" x14ac:dyDescent="0.25">
      <c r="G10" s="1" t="str">
        <f t="shared" ref="G10:G23" si="2">IF(ISBLANK(B10),"",VLOOKUP(B10,jugadores,22,0))</f>
        <v/>
      </c>
      <c r="H10" s="1" t="str">
        <f t="shared" ref="H10:H23" si="3">IF(ISBLANK(B10),"",VLOOKUP(B10,jugadores,21,0))</f>
        <v/>
      </c>
      <c r="I10" s="1" t="str">
        <f t="shared" si="0"/>
        <v/>
      </c>
      <c r="J10" s="21" t="str">
        <f t="shared" si="1"/>
        <v/>
      </c>
    </row>
    <row r="11" spans="1:11" ht="16.5" customHeight="1" x14ac:dyDescent="0.25">
      <c r="A11" s="12" t="str">
        <f>IF(ISBLANK(B11),"",1)</f>
        <v/>
      </c>
      <c r="B11" s="11"/>
      <c r="C11" s="13" t="str">
        <f t="shared" ref="C11:C32" si="4">IF(ISBLANK(B11),"",VLOOKUP(B11,jugadores,2,0))</f>
        <v/>
      </c>
      <c r="D11" s="14" t="str">
        <f t="shared" ref="D11:D32" si="5">IF(ISBLANK(B11),"",VLOOKUP(B11,jugadores,3,0))</f>
        <v/>
      </c>
      <c r="E11" s="14" t="str">
        <f t="shared" ref="E11:E32" si="6">IF(ISBLANK(B11),"",VLOOKUP(B11,jugadores,4,0))</f>
        <v/>
      </c>
      <c r="F11" s="20"/>
      <c r="G11" s="1" t="str">
        <f t="shared" si="2"/>
        <v/>
      </c>
      <c r="H11" s="1" t="str">
        <f t="shared" si="3"/>
        <v/>
      </c>
      <c r="I11" s="1" t="str">
        <f t="shared" si="0"/>
        <v/>
      </c>
      <c r="J11" s="21" t="str">
        <f t="shared" si="1"/>
        <v/>
      </c>
    </row>
    <row r="12" spans="1:11" ht="16.5" customHeight="1" x14ac:dyDescent="0.25">
      <c r="A12" s="12" t="str">
        <f t="shared" ref="A12:A32" si="7">IF(ISBLANK(B12),"",1)</f>
        <v/>
      </c>
      <c r="B12" s="11"/>
      <c r="C12" s="13" t="str">
        <f t="shared" si="4"/>
        <v/>
      </c>
      <c r="D12" s="14" t="str">
        <f t="shared" si="5"/>
        <v/>
      </c>
      <c r="E12" s="14" t="str">
        <f t="shared" si="6"/>
        <v/>
      </c>
      <c r="F12" s="20"/>
      <c r="G12" s="1" t="str">
        <f t="shared" si="2"/>
        <v/>
      </c>
      <c r="H12" s="1" t="str">
        <f t="shared" si="3"/>
        <v/>
      </c>
      <c r="I12" s="1" t="str">
        <f t="shared" si="0"/>
        <v/>
      </c>
      <c r="J12" s="21" t="str">
        <f t="shared" si="1"/>
        <v/>
      </c>
    </row>
    <row r="13" spans="1:11" ht="16.5" customHeight="1" x14ac:dyDescent="0.25">
      <c r="A13" s="12" t="str">
        <f t="shared" si="7"/>
        <v/>
      </c>
      <c r="B13" s="11"/>
      <c r="C13" s="13" t="str">
        <f t="shared" si="4"/>
        <v/>
      </c>
      <c r="D13" s="14" t="str">
        <f t="shared" si="5"/>
        <v/>
      </c>
      <c r="E13" s="14" t="str">
        <f t="shared" si="6"/>
        <v/>
      </c>
      <c r="F13" s="20"/>
      <c r="G13" s="1" t="str">
        <f t="shared" si="2"/>
        <v/>
      </c>
      <c r="H13" s="1" t="str">
        <f t="shared" si="3"/>
        <v/>
      </c>
      <c r="I13" s="1" t="str">
        <f t="shared" si="0"/>
        <v/>
      </c>
      <c r="J13" s="21" t="str">
        <f t="shared" si="1"/>
        <v/>
      </c>
    </row>
    <row r="14" spans="1:11" ht="16.5" customHeight="1" x14ac:dyDescent="0.25">
      <c r="A14" s="12" t="str">
        <f t="shared" si="7"/>
        <v/>
      </c>
      <c r="B14" s="11"/>
      <c r="C14" s="13" t="str">
        <f t="shared" si="4"/>
        <v/>
      </c>
      <c r="D14" s="14" t="str">
        <f t="shared" si="5"/>
        <v/>
      </c>
      <c r="E14" s="14" t="str">
        <f t="shared" si="6"/>
        <v/>
      </c>
      <c r="F14" s="20"/>
      <c r="G14" s="1" t="str">
        <f t="shared" si="2"/>
        <v/>
      </c>
      <c r="H14" s="1" t="str">
        <f t="shared" si="3"/>
        <v/>
      </c>
      <c r="I14" s="1" t="str">
        <f t="shared" si="0"/>
        <v/>
      </c>
      <c r="J14" s="21" t="str">
        <f t="shared" si="1"/>
        <v/>
      </c>
    </row>
    <row r="15" spans="1:11" ht="16.5" customHeight="1" x14ac:dyDescent="0.25">
      <c r="A15" s="12" t="str">
        <f t="shared" si="7"/>
        <v/>
      </c>
      <c r="B15" s="11"/>
      <c r="C15" s="13" t="str">
        <f t="shared" si="4"/>
        <v/>
      </c>
      <c r="D15" s="14" t="str">
        <f t="shared" si="5"/>
        <v/>
      </c>
      <c r="E15" s="14" t="str">
        <f t="shared" si="6"/>
        <v/>
      </c>
      <c r="F15" s="20"/>
      <c r="G15" s="1" t="str">
        <f t="shared" si="2"/>
        <v/>
      </c>
      <c r="H15" s="1" t="str">
        <f t="shared" si="3"/>
        <v/>
      </c>
      <c r="I15" s="1" t="str">
        <f t="shared" si="0"/>
        <v/>
      </c>
      <c r="J15" s="21" t="str">
        <f t="shared" si="1"/>
        <v/>
      </c>
    </row>
    <row r="16" spans="1:11" ht="16.5" customHeight="1" x14ac:dyDescent="0.25">
      <c r="A16" s="12" t="str">
        <f t="shared" si="7"/>
        <v/>
      </c>
      <c r="B16" s="11"/>
      <c r="C16" s="13" t="str">
        <f t="shared" si="4"/>
        <v/>
      </c>
      <c r="D16" s="14" t="str">
        <f t="shared" si="5"/>
        <v/>
      </c>
      <c r="E16" s="14" t="str">
        <f t="shared" si="6"/>
        <v/>
      </c>
      <c r="F16" s="20"/>
      <c r="G16" s="1" t="str">
        <f t="shared" si="2"/>
        <v/>
      </c>
      <c r="H16" s="1" t="str">
        <f t="shared" si="3"/>
        <v/>
      </c>
      <c r="I16" s="1" t="str">
        <f t="shared" si="0"/>
        <v/>
      </c>
      <c r="J16" s="21" t="str">
        <f t="shared" si="1"/>
        <v/>
      </c>
    </row>
    <row r="17" spans="1:10" ht="16.5" customHeight="1" x14ac:dyDescent="0.25">
      <c r="A17" s="12" t="str">
        <f t="shared" si="7"/>
        <v/>
      </c>
      <c r="B17" s="11"/>
      <c r="C17" s="13" t="str">
        <f t="shared" si="4"/>
        <v/>
      </c>
      <c r="D17" s="14" t="str">
        <f t="shared" si="5"/>
        <v/>
      </c>
      <c r="E17" s="14" t="str">
        <f t="shared" si="6"/>
        <v/>
      </c>
      <c r="F17" s="20"/>
      <c r="G17" s="1" t="str">
        <f t="shared" si="2"/>
        <v/>
      </c>
      <c r="H17" s="1" t="str">
        <f t="shared" si="3"/>
        <v/>
      </c>
      <c r="I17" s="1" t="str">
        <f t="shared" si="0"/>
        <v/>
      </c>
      <c r="J17" s="21" t="str">
        <f t="shared" si="1"/>
        <v/>
      </c>
    </row>
    <row r="18" spans="1:10" ht="16.5" customHeight="1" x14ac:dyDescent="0.25">
      <c r="A18" s="12" t="str">
        <f t="shared" si="7"/>
        <v/>
      </c>
      <c r="B18" s="11"/>
      <c r="C18" s="13" t="str">
        <f t="shared" si="4"/>
        <v/>
      </c>
      <c r="D18" s="14" t="str">
        <f t="shared" si="5"/>
        <v/>
      </c>
      <c r="E18" s="14" t="str">
        <f t="shared" si="6"/>
        <v/>
      </c>
      <c r="F18" s="20"/>
      <c r="G18" s="1" t="str">
        <f t="shared" si="2"/>
        <v/>
      </c>
      <c r="H18" s="1" t="str">
        <f t="shared" si="3"/>
        <v/>
      </c>
      <c r="I18" s="1" t="str">
        <f t="shared" si="0"/>
        <v/>
      </c>
      <c r="J18" s="21" t="str">
        <f t="shared" si="1"/>
        <v/>
      </c>
    </row>
    <row r="19" spans="1:10" ht="16.5" customHeight="1" x14ac:dyDescent="0.25">
      <c r="A19" s="12" t="str">
        <f t="shared" si="7"/>
        <v/>
      </c>
      <c r="B19" s="11"/>
      <c r="C19" s="13" t="str">
        <f t="shared" si="4"/>
        <v/>
      </c>
      <c r="D19" s="14" t="str">
        <f t="shared" si="5"/>
        <v/>
      </c>
      <c r="E19" s="14" t="str">
        <f t="shared" si="6"/>
        <v/>
      </c>
      <c r="F19" s="20"/>
      <c r="G19" s="1" t="str">
        <f t="shared" ref="G19" si="8">IF(ISBLANK(B19),"",VLOOKUP(B19,jugadores,22,0))</f>
        <v/>
      </c>
      <c r="H19" s="1" t="str">
        <f t="shared" ref="H19" si="9">IF(ISBLANK(B19),"",VLOOKUP(B19,jugadores,21,0))</f>
        <v/>
      </c>
      <c r="I19" s="1" t="str">
        <f t="shared" ref="I19" si="10">IF(ISBLANK(B19),"",VLOOKUP(B19,jugadores,6,0))</f>
        <v/>
      </c>
      <c r="J19" s="21" t="str">
        <f t="shared" ref="J19" si="11">IFERROR(IF(B19&gt;0,15,""),"")</f>
        <v/>
      </c>
    </row>
    <row r="20" spans="1:10" ht="16.5" customHeight="1" x14ac:dyDescent="0.25">
      <c r="A20" s="12" t="str">
        <f t="shared" si="7"/>
        <v/>
      </c>
      <c r="B20" s="11"/>
      <c r="C20" s="13" t="str">
        <f t="shared" si="4"/>
        <v/>
      </c>
      <c r="D20" s="14" t="str">
        <f t="shared" si="5"/>
        <v/>
      </c>
      <c r="E20" s="14" t="str">
        <f t="shared" si="6"/>
        <v/>
      </c>
      <c r="F20" s="20"/>
      <c r="G20" s="1" t="str">
        <f t="shared" si="2"/>
        <v/>
      </c>
      <c r="H20" s="1" t="str">
        <f t="shared" si="3"/>
        <v/>
      </c>
      <c r="I20" s="1" t="str">
        <f t="shared" si="0"/>
        <v/>
      </c>
      <c r="J20" s="21" t="str">
        <f t="shared" si="1"/>
        <v/>
      </c>
    </row>
    <row r="21" spans="1:10" ht="16.5" customHeight="1" x14ac:dyDescent="0.25">
      <c r="A21" s="12" t="str">
        <f t="shared" si="7"/>
        <v/>
      </c>
      <c r="B21" s="11"/>
      <c r="C21" s="13" t="str">
        <f t="shared" si="4"/>
        <v/>
      </c>
      <c r="D21" s="14" t="str">
        <f t="shared" si="5"/>
        <v/>
      </c>
      <c r="E21" s="14" t="str">
        <f t="shared" si="6"/>
        <v/>
      </c>
      <c r="F21" s="20"/>
      <c r="G21" s="1" t="str">
        <f t="shared" si="2"/>
        <v/>
      </c>
      <c r="H21" s="1" t="str">
        <f t="shared" si="3"/>
        <v/>
      </c>
      <c r="I21" s="1" t="str">
        <f t="shared" si="0"/>
        <v/>
      </c>
      <c r="J21" s="21" t="str">
        <f t="shared" si="1"/>
        <v/>
      </c>
    </row>
    <row r="22" spans="1:10" ht="16.5" customHeight="1" x14ac:dyDescent="0.25">
      <c r="A22" s="12" t="str">
        <f t="shared" si="7"/>
        <v/>
      </c>
      <c r="B22" s="11"/>
      <c r="C22" s="13" t="str">
        <f t="shared" si="4"/>
        <v/>
      </c>
      <c r="D22" s="14" t="str">
        <f t="shared" si="5"/>
        <v/>
      </c>
      <c r="E22" s="14" t="str">
        <f t="shared" si="6"/>
        <v/>
      </c>
      <c r="F22" s="20"/>
      <c r="G22" s="1" t="str">
        <f t="shared" si="2"/>
        <v/>
      </c>
      <c r="H22" s="1" t="str">
        <f t="shared" si="3"/>
        <v/>
      </c>
      <c r="I22" s="1" t="str">
        <f t="shared" si="0"/>
        <v/>
      </c>
      <c r="J22" s="21" t="str">
        <f t="shared" si="1"/>
        <v/>
      </c>
    </row>
    <row r="23" spans="1:10" ht="16.5" customHeight="1" x14ac:dyDescent="0.25">
      <c r="A23" s="12" t="str">
        <f t="shared" si="7"/>
        <v/>
      </c>
      <c r="B23" s="11"/>
      <c r="C23" s="13" t="str">
        <f t="shared" si="4"/>
        <v/>
      </c>
      <c r="D23" s="14" t="str">
        <f t="shared" si="5"/>
        <v/>
      </c>
      <c r="E23" s="14" t="str">
        <f t="shared" si="6"/>
        <v/>
      </c>
      <c r="F23" s="20"/>
      <c r="G23" s="1" t="str">
        <f t="shared" si="2"/>
        <v/>
      </c>
      <c r="H23" s="1" t="str">
        <f t="shared" si="3"/>
        <v/>
      </c>
      <c r="I23" s="1" t="str">
        <f t="shared" si="0"/>
        <v/>
      </c>
      <c r="J23" s="21" t="str">
        <f t="shared" si="1"/>
        <v/>
      </c>
    </row>
    <row r="24" spans="1:10" ht="16.5" customHeight="1" x14ac:dyDescent="0.25">
      <c r="A24" s="12" t="str">
        <f t="shared" si="7"/>
        <v/>
      </c>
      <c r="B24" s="11"/>
      <c r="C24" s="13" t="str">
        <f t="shared" si="4"/>
        <v/>
      </c>
      <c r="D24" s="14" t="str">
        <f t="shared" si="5"/>
        <v/>
      </c>
      <c r="E24" s="14" t="str">
        <f t="shared" si="6"/>
        <v/>
      </c>
      <c r="F24" s="20"/>
      <c r="G24" s="1" t="str">
        <f t="shared" ref="G24:G30" si="12">IF(ISBLANK(B24),"",VLOOKUP(B24,jugadores,22,0))</f>
        <v/>
      </c>
      <c r="H24" s="1" t="str">
        <f t="shared" ref="H24:H30" si="13">IF(ISBLANK(B24),"",VLOOKUP(B24,jugadores,21,0))</f>
        <v/>
      </c>
      <c r="I24" s="1" t="str">
        <f t="shared" ref="I24:I30" si="14">IF(ISBLANK(B24),"",VLOOKUP(B24,jugadores,6,0))</f>
        <v/>
      </c>
      <c r="J24" s="21" t="str">
        <f t="shared" si="1"/>
        <v/>
      </c>
    </row>
    <row r="25" spans="1:10" ht="16.5" customHeight="1" x14ac:dyDescent="0.25">
      <c r="A25" s="12" t="str">
        <f t="shared" si="7"/>
        <v/>
      </c>
      <c r="B25" s="11"/>
      <c r="C25" s="13" t="str">
        <f t="shared" si="4"/>
        <v/>
      </c>
      <c r="D25" s="14" t="str">
        <f t="shared" si="5"/>
        <v/>
      </c>
      <c r="E25" s="14" t="str">
        <f t="shared" si="6"/>
        <v/>
      </c>
      <c r="F25" s="20"/>
      <c r="G25" s="1" t="str">
        <f t="shared" si="12"/>
        <v/>
      </c>
      <c r="H25" s="1" t="str">
        <f t="shared" si="13"/>
        <v/>
      </c>
      <c r="I25" s="1" t="str">
        <f t="shared" si="14"/>
        <v/>
      </c>
      <c r="J25" s="21" t="str">
        <f t="shared" si="1"/>
        <v/>
      </c>
    </row>
    <row r="26" spans="1:10" ht="16.5" customHeight="1" x14ac:dyDescent="0.25">
      <c r="A26" s="12" t="str">
        <f t="shared" si="7"/>
        <v/>
      </c>
      <c r="B26" s="11"/>
      <c r="C26" s="13" t="str">
        <f t="shared" si="4"/>
        <v/>
      </c>
      <c r="D26" s="14" t="str">
        <f t="shared" si="5"/>
        <v/>
      </c>
      <c r="E26" s="14" t="str">
        <f t="shared" si="6"/>
        <v/>
      </c>
      <c r="F26" s="20"/>
      <c r="G26" s="1" t="str">
        <f t="shared" si="12"/>
        <v/>
      </c>
      <c r="H26" s="1" t="str">
        <f t="shared" si="13"/>
        <v/>
      </c>
      <c r="I26" s="1" t="str">
        <f t="shared" si="14"/>
        <v/>
      </c>
      <c r="J26" s="21" t="str">
        <f t="shared" si="1"/>
        <v/>
      </c>
    </row>
    <row r="27" spans="1:10" ht="16.5" customHeight="1" x14ac:dyDescent="0.25">
      <c r="A27" s="12" t="str">
        <f t="shared" si="7"/>
        <v/>
      </c>
      <c r="B27" s="11"/>
      <c r="C27" s="13" t="str">
        <f t="shared" si="4"/>
        <v/>
      </c>
      <c r="D27" s="14" t="str">
        <f t="shared" si="5"/>
        <v/>
      </c>
      <c r="E27" s="14" t="str">
        <f t="shared" si="6"/>
        <v/>
      </c>
      <c r="F27" s="20"/>
      <c r="G27" s="1" t="str">
        <f t="shared" si="12"/>
        <v/>
      </c>
      <c r="H27" s="1" t="str">
        <f t="shared" si="13"/>
        <v/>
      </c>
      <c r="I27" s="1" t="str">
        <f t="shared" si="14"/>
        <v/>
      </c>
      <c r="J27" s="21" t="str">
        <f t="shared" si="1"/>
        <v/>
      </c>
    </row>
    <row r="28" spans="1:10" ht="16.5" customHeight="1" x14ac:dyDescent="0.25">
      <c r="A28" s="12" t="str">
        <f t="shared" si="7"/>
        <v/>
      </c>
      <c r="B28" s="11"/>
      <c r="C28" s="13" t="str">
        <f t="shared" si="4"/>
        <v/>
      </c>
      <c r="D28" s="14" t="str">
        <f t="shared" si="5"/>
        <v/>
      </c>
      <c r="E28" s="14" t="str">
        <f t="shared" si="6"/>
        <v/>
      </c>
      <c r="F28" s="20"/>
      <c r="G28" s="1" t="str">
        <f t="shared" si="12"/>
        <v/>
      </c>
      <c r="H28" s="1" t="str">
        <f t="shared" si="13"/>
        <v/>
      </c>
      <c r="I28" s="1" t="str">
        <f t="shared" si="14"/>
        <v/>
      </c>
      <c r="J28" s="21" t="str">
        <f t="shared" si="1"/>
        <v/>
      </c>
    </row>
    <row r="29" spans="1:10" ht="16.5" customHeight="1" x14ac:dyDescent="0.25">
      <c r="A29" s="12" t="str">
        <f t="shared" si="7"/>
        <v/>
      </c>
      <c r="B29" s="11"/>
      <c r="C29" s="13" t="str">
        <f t="shared" si="4"/>
        <v/>
      </c>
      <c r="D29" s="14" t="str">
        <f t="shared" si="5"/>
        <v/>
      </c>
      <c r="E29" s="14" t="str">
        <f t="shared" si="6"/>
        <v/>
      </c>
      <c r="F29" s="20"/>
      <c r="G29" s="1" t="str">
        <f t="shared" si="12"/>
        <v/>
      </c>
      <c r="H29" s="1" t="str">
        <f t="shared" si="13"/>
        <v/>
      </c>
      <c r="I29" s="1" t="str">
        <f t="shared" si="14"/>
        <v/>
      </c>
      <c r="J29" s="21" t="str">
        <f t="shared" si="1"/>
        <v/>
      </c>
    </row>
    <row r="30" spans="1:10" ht="16.5" customHeight="1" x14ac:dyDescent="0.25">
      <c r="A30" s="12" t="str">
        <f t="shared" si="7"/>
        <v/>
      </c>
      <c r="B30" s="11"/>
      <c r="C30" s="13" t="str">
        <f t="shared" si="4"/>
        <v/>
      </c>
      <c r="D30" s="14" t="str">
        <f t="shared" si="5"/>
        <v/>
      </c>
      <c r="E30" s="14" t="str">
        <f t="shared" si="6"/>
        <v/>
      </c>
      <c r="F30" s="20"/>
      <c r="G30" s="1" t="str">
        <f t="shared" si="12"/>
        <v/>
      </c>
      <c r="H30" s="1" t="str">
        <f t="shared" si="13"/>
        <v/>
      </c>
      <c r="I30" s="1" t="str">
        <f t="shared" si="14"/>
        <v/>
      </c>
      <c r="J30" s="21" t="str">
        <f t="shared" si="1"/>
        <v/>
      </c>
    </row>
    <row r="31" spans="1:10" x14ac:dyDescent="0.25">
      <c r="A31" s="12" t="str">
        <f t="shared" si="7"/>
        <v/>
      </c>
      <c r="B31" s="11"/>
      <c r="C31" s="13" t="str">
        <f t="shared" si="4"/>
        <v/>
      </c>
      <c r="D31" s="14" t="str">
        <f t="shared" si="5"/>
        <v/>
      </c>
      <c r="E31" s="14" t="str">
        <f t="shared" si="6"/>
        <v/>
      </c>
    </row>
    <row r="32" spans="1:10" x14ac:dyDescent="0.25">
      <c r="A32" s="12" t="str">
        <f t="shared" si="7"/>
        <v/>
      </c>
      <c r="B32" s="11"/>
      <c r="C32" s="13" t="str">
        <f t="shared" si="4"/>
        <v/>
      </c>
      <c r="D32" s="14" t="str">
        <f t="shared" si="5"/>
        <v/>
      </c>
      <c r="E32" s="14" t="str">
        <f t="shared" si="6"/>
        <v/>
      </c>
    </row>
    <row r="34" spans="2:5" x14ac:dyDescent="0.25">
      <c r="B34" s="24" t="s">
        <v>527</v>
      </c>
      <c r="C34" s="24"/>
      <c r="D34" s="24" t="s">
        <v>528</v>
      </c>
      <c r="E34" s="24">
        <v>2</v>
      </c>
    </row>
    <row r="35" spans="2:5" x14ac:dyDescent="0.25">
      <c r="B35" s="24"/>
      <c r="C35" s="24"/>
      <c r="D35" s="24" t="s">
        <v>529</v>
      </c>
      <c r="E35" s="24">
        <v>2</v>
      </c>
    </row>
  </sheetData>
  <sheetProtection selectLockedCells="1"/>
  <mergeCells count="3">
    <mergeCell ref="A2:F2"/>
    <mergeCell ref="A3:F3"/>
    <mergeCell ref="A4:E4"/>
  </mergeCells>
  <conditionalFormatting sqref="B11:B16">
    <cfRule type="cellIs" dxfId="49" priority="3" stopIfTrue="1" operator="equal">
      <formula>0</formula>
    </cfRule>
  </conditionalFormatting>
  <conditionalFormatting sqref="B17:B23">
    <cfRule type="cellIs" dxfId="47" priority="2" stopIfTrue="1" operator="equal">
      <formula>0</formula>
    </cfRule>
  </conditionalFormatting>
  <conditionalFormatting sqref="B24:B32">
    <cfRule type="cellIs" dxfId="45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Footer>&amp;L&amp;"Arial,Cursiva"&amp;8Inscripciones  &amp;C&amp;"Times New Roman,Normal"- DEPORTE OLÍMPICO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35"/>
  <sheetViews>
    <sheetView showGridLines="0" zoomScale="80" zoomScaleNormal="80" zoomScaleSheetLayoutView="100" workbookViewId="0">
      <selection activeCell="B10" sqref="B10"/>
    </sheetView>
  </sheetViews>
  <sheetFormatPr baseColWidth="10" defaultColWidth="11.44140625" defaultRowHeight="13.2" x14ac:dyDescent="0.25"/>
  <cols>
    <col min="1" max="1" width="3.6640625" style="1" customWidth="1"/>
    <col min="2" max="2" width="7.109375" style="1" customWidth="1"/>
    <col min="3" max="5" width="17.6640625" style="1" customWidth="1"/>
    <col min="6" max="6" width="1.6640625" style="1" customWidth="1"/>
    <col min="7" max="7" width="13.33203125" style="1" customWidth="1"/>
    <col min="8" max="8" width="12.109375" style="1" bestFit="1" customWidth="1"/>
    <col min="9" max="9" width="6.5546875" style="1" bestFit="1" customWidth="1"/>
    <col min="10" max="10" width="11.44140625" style="21" customWidth="1"/>
    <col min="11" max="12" width="11.44140625" style="1" customWidth="1"/>
    <col min="13" max="13" width="4.6640625" style="1" customWidth="1"/>
    <col min="14" max="23" width="11.44140625" style="1" customWidth="1"/>
    <col min="24" max="16384" width="11.44140625" style="1"/>
  </cols>
  <sheetData>
    <row r="1" spans="1:11" ht="7.5" customHeight="1" x14ac:dyDescent="0.25"/>
    <row r="2" spans="1:11" ht="18.75" customHeight="1" x14ac:dyDescent="0.3">
      <c r="A2" s="40" t="s">
        <v>534</v>
      </c>
      <c r="B2" s="40"/>
      <c r="C2" s="40"/>
      <c r="D2" s="40"/>
      <c r="E2" s="40"/>
      <c r="F2" s="40"/>
    </row>
    <row r="3" spans="1:11" ht="18.75" customHeight="1" x14ac:dyDescent="0.3">
      <c r="A3" s="30" t="s">
        <v>338</v>
      </c>
      <c r="B3" s="30"/>
      <c r="C3" s="30"/>
      <c r="D3" s="30"/>
      <c r="E3" s="30"/>
      <c r="F3" s="30"/>
      <c r="J3" s="22">
        <f>SUM(J10:J175)</f>
        <v>0</v>
      </c>
      <c r="K3" s="20" t="s">
        <v>4</v>
      </c>
    </row>
    <row r="4" spans="1:11" ht="18.75" customHeight="1" x14ac:dyDescent="0.25">
      <c r="A4" s="41" t="s">
        <v>520</v>
      </c>
      <c r="B4" s="42"/>
      <c r="C4" s="42"/>
      <c r="D4" s="42"/>
      <c r="E4" s="43"/>
      <c r="F4" s="20"/>
    </row>
    <row r="5" spans="1:11" ht="6" customHeight="1" x14ac:dyDescent="0.25">
      <c r="C5" s="8"/>
      <c r="D5" s="7"/>
      <c r="E5" s="7"/>
    </row>
    <row r="6" spans="1:11" x14ac:dyDescent="0.25">
      <c r="C6" s="1" t="s">
        <v>532</v>
      </c>
      <c r="D6" s="1" t="s">
        <v>176</v>
      </c>
    </row>
    <row r="8" spans="1:11" ht="18" customHeight="1" x14ac:dyDescent="0.25">
      <c r="B8" s="4" t="s">
        <v>3</v>
      </c>
      <c r="C8" s="6" t="s">
        <v>1</v>
      </c>
      <c r="D8" s="4" t="s">
        <v>2</v>
      </c>
      <c r="E8" s="4" t="s">
        <v>0</v>
      </c>
      <c r="J8" s="23" t="s">
        <v>418</v>
      </c>
    </row>
    <row r="9" spans="1:11" ht="7.5" customHeight="1" x14ac:dyDescent="0.25">
      <c r="B9" s="2"/>
      <c r="C9" s="3"/>
      <c r="D9" s="5"/>
      <c r="E9" s="5"/>
    </row>
    <row r="10" spans="1:11" ht="16.5" customHeight="1" x14ac:dyDescent="0.25">
      <c r="A10" s="12" t="str">
        <f>IF(ISBLANK(B10),"",1)</f>
        <v/>
      </c>
      <c r="B10" s="11"/>
      <c r="C10" s="13" t="str">
        <f t="shared" ref="C10:C31" si="0">IF(ISBLANK(B10),"",VLOOKUP(B10,jugadores,2,0))</f>
        <v/>
      </c>
      <c r="D10" s="14" t="str">
        <f t="shared" ref="D10:D31" si="1">IF(ISBLANK(B10),"",VLOOKUP(B10,jugadores,3,0))</f>
        <v/>
      </c>
      <c r="E10" s="14" t="str">
        <f t="shared" ref="E10:E31" si="2">IF(ISBLANK(B10),"",VLOOKUP(B10,jugadores,4,0))</f>
        <v/>
      </c>
      <c r="F10" s="20"/>
      <c r="G10" s="1" t="str">
        <f t="shared" ref="G10:G24" si="3">IF(ISBLANK(B10),"",VLOOKUP(B10,jugadores,22,0))</f>
        <v/>
      </c>
      <c r="H10" s="1" t="str">
        <f t="shared" ref="H10:H24" si="4">IF(ISBLANK(B10),"",VLOOKUP(B10,jugadores,21,0))</f>
        <v/>
      </c>
      <c r="I10" s="1" t="str">
        <f t="shared" ref="I10:I24" si="5">IF(ISBLANK(B10),"",VLOOKUP(B10,jugadores,6,0))</f>
        <v/>
      </c>
      <c r="J10" s="21" t="str">
        <f t="shared" ref="J10:J31" si="6">IFERROR(IF(B10&gt;0,15,""),"")</f>
        <v/>
      </c>
    </row>
    <row r="11" spans="1:11" ht="16.5" customHeight="1" x14ac:dyDescent="0.25">
      <c r="A11" s="12" t="str">
        <f t="shared" ref="A11:A31" si="7">IF(ISBLANK(B11),"",1)</f>
        <v/>
      </c>
      <c r="B11" s="11"/>
      <c r="C11" s="13" t="str">
        <f t="shared" si="0"/>
        <v/>
      </c>
      <c r="D11" s="14" t="str">
        <f t="shared" si="1"/>
        <v/>
      </c>
      <c r="E11" s="14" t="str">
        <f t="shared" si="2"/>
        <v/>
      </c>
      <c r="F11" s="20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21" t="str">
        <f t="shared" si="6"/>
        <v/>
      </c>
    </row>
    <row r="12" spans="1:11" ht="16.5" customHeight="1" x14ac:dyDescent="0.25">
      <c r="A12" s="12" t="str">
        <f t="shared" si="7"/>
        <v/>
      </c>
      <c r="B12" s="11"/>
      <c r="C12" s="13" t="str">
        <f t="shared" si="0"/>
        <v/>
      </c>
      <c r="D12" s="14" t="str">
        <f t="shared" si="1"/>
        <v/>
      </c>
      <c r="E12" s="14" t="str">
        <f t="shared" si="2"/>
        <v/>
      </c>
      <c r="F12" s="20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21" t="str">
        <f t="shared" si="6"/>
        <v/>
      </c>
    </row>
    <row r="13" spans="1:11" ht="16.5" customHeight="1" x14ac:dyDescent="0.25">
      <c r="A13" s="12" t="str">
        <f t="shared" si="7"/>
        <v/>
      </c>
      <c r="B13" s="11"/>
      <c r="C13" s="13" t="str">
        <f t="shared" si="0"/>
        <v/>
      </c>
      <c r="D13" s="14" t="str">
        <f t="shared" si="1"/>
        <v/>
      </c>
      <c r="E13" s="14" t="str">
        <f t="shared" si="2"/>
        <v/>
      </c>
      <c r="F13" s="20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21" t="str">
        <f t="shared" si="6"/>
        <v/>
      </c>
    </row>
    <row r="14" spans="1:11" ht="16.5" customHeight="1" x14ac:dyDescent="0.25">
      <c r="A14" s="12" t="str">
        <f t="shared" si="7"/>
        <v/>
      </c>
      <c r="B14" s="11"/>
      <c r="C14" s="13" t="str">
        <f t="shared" si="0"/>
        <v/>
      </c>
      <c r="D14" s="14" t="str">
        <f t="shared" si="1"/>
        <v/>
      </c>
      <c r="E14" s="14" t="str">
        <f t="shared" si="2"/>
        <v/>
      </c>
      <c r="F14" s="20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21" t="str">
        <f t="shared" si="6"/>
        <v/>
      </c>
    </row>
    <row r="15" spans="1:11" ht="16.5" customHeight="1" x14ac:dyDescent="0.25">
      <c r="A15" s="12" t="str">
        <f t="shared" si="7"/>
        <v/>
      </c>
      <c r="B15" s="11"/>
      <c r="C15" s="13" t="str">
        <f t="shared" si="0"/>
        <v/>
      </c>
      <c r="D15" s="14" t="str">
        <f t="shared" si="1"/>
        <v/>
      </c>
      <c r="E15" s="14" t="str">
        <f t="shared" si="2"/>
        <v/>
      </c>
      <c r="F15" s="20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21" t="str">
        <f t="shared" si="6"/>
        <v/>
      </c>
    </row>
    <row r="16" spans="1:11" ht="16.5" customHeight="1" x14ac:dyDescent="0.25">
      <c r="A16" s="12" t="str">
        <f t="shared" si="7"/>
        <v/>
      </c>
      <c r="B16" s="11"/>
      <c r="C16" s="13" t="str">
        <f t="shared" si="0"/>
        <v/>
      </c>
      <c r="D16" s="14" t="str">
        <f t="shared" si="1"/>
        <v/>
      </c>
      <c r="E16" s="14" t="str">
        <f t="shared" si="2"/>
        <v/>
      </c>
      <c r="F16" s="20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21" t="str">
        <f t="shared" si="6"/>
        <v/>
      </c>
    </row>
    <row r="17" spans="1:10" ht="16.5" customHeight="1" x14ac:dyDescent="0.25">
      <c r="A17" s="12" t="str">
        <f t="shared" si="7"/>
        <v/>
      </c>
      <c r="B17" s="11"/>
      <c r="C17" s="13" t="str">
        <f t="shared" si="0"/>
        <v/>
      </c>
      <c r="D17" s="14" t="str">
        <f t="shared" si="1"/>
        <v/>
      </c>
      <c r="E17" s="14" t="str">
        <f t="shared" si="2"/>
        <v/>
      </c>
      <c r="F17" s="20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21" t="str">
        <f t="shared" si="6"/>
        <v/>
      </c>
    </row>
    <row r="18" spans="1:10" ht="16.5" customHeight="1" x14ac:dyDescent="0.25">
      <c r="A18" s="12" t="str">
        <f t="shared" si="7"/>
        <v/>
      </c>
      <c r="B18" s="11"/>
      <c r="C18" s="13" t="str">
        <f t="shared" si="0"/>
        <v/>
      </c>
      <c r="D18" s="14" t="str">
        <f t="shared" si="1"/>
        <v/>
      </c>
      <c r="E18" s="14" t="str">
        <f t="shared" si="2"/>
        <v/>
      </c>
      <c r="F18" s="20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21" t="str">
        <f t="shared" si="6"/>
        <v/>
      </c>
    </row>
    <row r="19" spans="1:10" ht="16.5" customHeight="1" x14ac:dyDescent="0.25">
      <c r="A19" s="12" t="str">
        <f t="shared" si="7"/>
        <v/>
      </c>
      <c r="B19" s="11"/>
      <c r="C19" s="13" t="str">
        <f t="shared" si="0"/>
        <v/>
      </c>
      <c r="D19" s="14" t="str">
        <f t="shared" si="1"/>
        <v/>
      </c>
      <c r="E19" s="14" t="str">
        <f t="shared" si="2"/>
        <v/>
      </c>
      <c r="F19" s="20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21" t="str">
        <f t="shared" si="6"/>
        <v/>
      </c>
    </row>
    <row r="20" spans="1:10" ht="16.5" customHeight="1" x14ac:dyDescent="0.25">
      <c r="A20" s="12" t="str">
        <f t="shared" si="7"/>
        <v/>
      </c>
      <c r="B20" s="11"/>
      <c r="C20" s="13" t="str">
        <f t="shared" si="0"/>
        <v/>
      </c>
      <c r="D20" s="14" t="str">
        <f t="shared" si="1"/>
        <v/>
      </c>
      <c r="E20" s="14" t="str">
        <f t="shared" si="2"/>
        <v/>
      </c>
      <c r="F20" s="20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21" t="str">
        <f t="shared" si="6"/>
        <v/>
      </c>
    </row>
    <row r="21" spans="1:10" ht="16.5" customHeight="1" x14ac:dyDescent="0.25">
      <c r="A21" s="12" t="str">
        <f t="shared" si="7"/>
        <v/>
      </c>
      <c r="B21" s="11"/>
      <c r="C21" s="13" t="str">
        <f t="shared" si="0"/>
        <v/>
      </c>
      <c r="D21" s="14" t="str">
        <f t="shared" si="1"/>
        <v/>
      </c>
      <c r="E21" s="14" t="str">
        <f t="shared" si="2"/>
        <v/>
      </c>
      <c r="F21" s="20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21" t="str">
        <f t="shared" si="6"/>
        <v/>
      </c>
    </row>
    <row r="22" spans="1:10" ht="16.5" customHeight="1" x14ac:dyDescent="0.25">
      <c r="A22" s="12" t="str">
        <f t="shared" si="7"/>
        <v/>
      </c>
      <c r="B22" s="11"/>
      <c r="C22" s="13" t="str">
        <f t="shared" si="0"/>
        <v/>
      </c>
      <c r="D22" s="14" t="str">
        <f t="shared" si="1"/>
        <v/>
      </c>
      <c r="E22" s="14" t="str">
        <f t="shared" si="2"/>
        <v/>
      </c>
      <c r="F22" s="20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21" t="str">
        <f t="shared" si="6"/>
        <v/>
      </c>
    </row>
    <row r="23" spans="1:10" ht="16.5" customHeight="1" x14ac:dyDescent="0.25">
      <c r="A23" s="12" t="str">
        <f t="shared" si="7"/>
        <v/>
      </c>
      <c r="B23" s="11"/>
      <c r="C23" s="13" t="str">
        <f t="shared" si="0"/>
        <v/>
      </c>
      <c r="D23" s="14" t="str">
        <f t="shared" si="1"/>
        <v/>
      </c>
      <c r="E23" s="14" t="str">
        <f t="shared" si="2"/>
        <v/>
      </c>
      <c r="F23" s="20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21" t="str">
        <f t="shared" si="6"/>
        <v/>
      </c>
    </row>
    <row r="24" spans="1:10" ht="16.5" customHeight="1" x14ac:dyDescent="0.25">
      <c r="A24" s="12" t="str">
        <f t="shared" si="7"/>
        <v/>
      </c>
      <c r="B24" s="11"/>
      <c r="C24" s="13" t="str">
        <f t="shared" si="0"/>
        <v/>
      </c>
      <c r="D24" s="14" t="str">
        <f t="shared" si="1"/>
        <v/>
      </c>
      <c r="E24" s="14" t="str">
        <f t="shared" si="2"/>
        <v/>
      </c>
      <c r="F24" s="20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21" t="str">
        <f t="shared" si="6"/>
        <v/>
      </c>
    </row>
    <row r="25" spans="1:10" ht="16.5" customHeight="1" x14ac:dyDescent="0.25">
      <c r="A25" s="12" t="str">
        <f t="shared" si="7"/>
        <v/>
      </c>
      <c r="B25" s="11"/>
      <c r="C25" s="13" t="str">
        <f t="shared" si="0"/>
        <v/>
      </c>
      <c r="D25" s="14" t="str">
        <f t="shared" si="1"/>
        <v/>
      </c>
      <c r="E25" s="14" t="str">
        <f t="shared" si="2"/>
        <v/>
      </c>
      <c r="F25" s="20"/>
      <c r="G25" s="1" t="str">
        <f t="shared" ref="G25:G31" si="8">IF(ISBLANK(B25),"",VLOOKUP(B25,jugadores,22,0))</f>
        <v/>
      </c>
      <c r="H25" s="1" t="str">
        <f t="shared" ref="H25:H31" si="9">IF(ISBLANK(B25),"",VLOOKUP(B25,jugadores,21,0))</f>
        <v/>
      </c>
      <c r="I25" s="1" t="str">
        <f t="shared" ref="I25:I31" si="10">IF(ISBLANK(B25),"",VLOOKUP(B25,jugadores,6,0))</f>
        <v/>
      </c>
      <c r="J25" s="21" t="str">
        <f t="shared" si="6"/>
        <v/>
      </c>
    </row>
    <row r="26" spans="1:10" ht="16.5" customHeight="1" x14ac:dyDescent="0.25">
      <c r="A26" s="12" t="str">
        <f t="shared" si="7"/>
        <v/>
      </c>
      <c r="B26" s="11"/>
      <c r="C26" s="13" t="str">
        <f t="shared" si="0"/>
        <v/>
      </c>
      <c r="D26" s="14" t="str">
        <f t="shared" si="1"/>
        <v/>
      </c>
      <c r="E26" s="14" t="str">
        <f t="shared" si="2"/>
        <v/>
      </c>
      <c r="F26" s="20"/>
      <c r="G26" s="1" t="str">
        <f t="shared" si="8"/>
        <v/>
      </c>
      <c r="H26" s="1" t="str">
        <f t="shared" si="9"/>
        <v/>
      </c>
      <c r="I26" s="1" t="str">
        <f t="shared" si="10"/>
        <v/>
      </c>
      <c r="J26" s="21" t="str">
        <f t="shared" si="6"/>
        <v/>
      </c>
    </row>
    <row r="27" spans="1:10" ht="16.5" customHeight="1" x14ac:dyDescent="0.25">
      <c r="A27" s="12" t="str">
        <f t="shared" si="7"/>
        <v/>
      </c>
      <c r="B27" s="11"/>
      <c r="C27" s="13" t="str">
        <f t="shared" si="0"/>
        <v/>
      </c>
      <c r="D27" s="14" t="str">
        <f t="shared" si="1"/>
        <v/>
      </c>
      <c r="E27" s="14" t="str">
        <f t="shared" si="2"/>
        <v/>
      </c>
      <c r="F27" s="20"/>
      <c r="G27" s="1" t="str">
        <f t="shared" si="8"/>
        <v/>
      </c>
      <c r="H27" s="1" t="str">
        <f t="shared" si="9"/>
        <v/>
      </c>
      <c r="I27" s="1" t="str">
        <f t="shared" si="10"/>
        <v/>
      </c>
      <c r="J27" s="21" t="str">
        <f t="shared" si="6"/>
        <v/>
      </c>
    </row>
    <row r="28" spans="1:10" ht="16.5" customHeight="1" x14ac:dyDescent="0.25">
      <c r="A28" s="12" t="str">
        <f t="shared" si="7"/>
        <v/>
      </c>
      <c r="B28" s="11"/>
      <c r="C28" s="13" t="str">
        <f t="shared" si="0"/>
        <v/>
      </c>
      <c r="D28" s="14" t="str">
        <f t="shared" si="1"/>
        <v/>
      </c>
      <c r="E28" s="14" t="str">
        <f t="shared" si="2"/>
        <v/>
      </c>
      <c r="F28" s="20"/>
      <c r="G28" s="1" t="str">
        <f t="shared" si="8"/>
        <v/>
      </c>
      <c r="H28" s="1" t="str">
        <f t="shared" si="9"/>
        <v/>
      </c>
      <c r="I28" s="1" t="str">
        <f t="shared" si="10"/>
        <v/>
      </c>
      <c r="J28" s="21" t="str">
        <f t="shared" si="6"/>
        <v/>
      </c>
    </row>
    <row r="29" spans="1:10" ht="16.5" customHeight="1" x14ac:dyDescent="0.25">
      <c r="A29" s="12" t="str">
        <f t="shared" si="7"/>
        <v/>
      </c>
      <c r="B29" s="11"/>
      <c r="C29" s="13" t="str">
        <f t="shared" si="0"/>
        <v/>
      </c>
      <c r="D29" s="14" t="str">
        <f t="shared" si="1"/>
        <v/>
      </c>
      <c r="E29" s="14" t="str">
        <f t="shared" si="2"/>
        <v/>
      </c>
      <c r="F29" s="20"/>
      <c r="G29" s="1" t="str">
        <f t="shared" si="8"/>
        <v/>
      </c>
      <c r="H29" s="1" t="str">
        <f t="shared" si="9"/>
        <v/>
      </c>
      <c r="I29" s="1" t="str">
        <f t="shared" si="10"/>
        <v/>
      </c>
      <c r="J29" s="21" t="str">
        <f t="shared" si="6"/>
        <v/>
      </c>
    </row>
    <row r="30" spans="1:10" ht="16.5" customHeight="1" x14ac:dyDescent="0.25">
      <c r="A30" s="12" t="str">
        <f t="shared" si="7"/>
        <v/>
      </c>
      <c r="B30" s="11"/>
      <c r="C30" s="13" t="str">
        <f t="shared" si="0"/>
        <v/>
      </c>
      <c r="D30" s="14" t="str">
        <f t="shared" si="1"/>
        <v/>
      </c>
      <c r="E30" s="14" t="str">
        <f t="shared" si="2"/>
        <v/>
      </c>
      <c r="F30" s="20"/>
      <c r="G30" s="1" t="str">
        <f t="shared" si="8"/>
        <v/>
      </c>
      <c r="H30" s="1" t="str">
        <f t="shared" si="9"/>
        <v/>
      </c>
      <c r="I30" s="1" t="str">
        <f t="shared" si="10"/>
        <v/>
      </c>
      <c r="J30" s="21" t="str">
        <f t="shared" si="6"/>
        <v/>
      </c>
    </row>
    <row r="31" spans="1:10" ht="16.5" customHeight="1" x14ac:dyDescent="0.25">
      <c r="A31" s="12" t="str">
        <f t="shared" si="7"/>
        <v/>
      </c>
      <c r="B31" s="11"/>
      <c r="C31" s="13" t="str">
        <f t="shared" si="0"/>
        <v/>
      </c>
      <c r="D31" s="14" t="str">
        <f t="shared" si="1"/>
        <v/>
      </c>
      <c r="E31" s="14" t="str">
        <f t="shared" si="2"/>
        <v/>
      </c>
      <c r="F31" s="20"/>
      <c r="G31" s="1" t="str">
        <f t="shared" si="8"/>
        <v/>
      </c>
      <c r="H31" s="1" t="str">
        <f t="shared" si="9"/>
        <v/>
      </c>
      <c r="I31" s="1" t="str">
        <f t="shared" si="10"/>
        <v/>
      </c>
      <c r="J31" s="21" t="str">
        <f t="shared" si="6"/>
        <v/>
      </c>
    </row>
    <row r="35" spans="2:5" x14ac:dyDescent="0.25">
      <c r="B35" s="24" t="s">
        <v>527</v>
      </c>
      <c r="C35" s="24"/>
      <c r="D35" s="24" t="s">
        <v>528</v>
      </c>
      <c r="E35" s="24">
        <v>2</v>
      </c>
    </row>
  </sheetData>
  <sheetProtection selectLockedCells="1"/>
  <mergeCells count="3">
    <mergeCell ref="A2:F2"/>
    <mergeCell ref="A3:F3"/>
    <mergeCell ref="A4:E4"/>
  </mergeCells>
  <conditionalFormatting sqref="B10:B15">
    <cfRule type="cellIs" dxfId="43" priority="3" stopIfTrue="1" operator="equal">
      <formula>0</formula>
    </cfRule>
  </conditionalFormatting>
  <conditionalFormatting sqref="B16:B22">
    <cfRule type="cellIs" dxfId="41" priority="2" stopIfTrue="1" operator="equal">
      <formula>0</formula>
    </cfRule>
  </conditionalFormatting>
  <conditionalFormatting sqref="B23:B31">
    <cfRule type="cellIs" dxfId="39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Footer>&amp;L&amp;"Arial,Cursiva"&amp;8Inscripciones  &amp;C&amp;"Times New Roman,Normal"- DEPORTE OLÍMPICO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17</vt:i4>
      </vt:variant>
    </vt:vector>
  </HeadingPairs>
  <TitlesOfParts>
    <vt:vector size="38" baseType="lpstr">
      <vt:lpstr>CLUB</vt:lpstr>
      <vt:lpstr>BENJAMIN</vt:lpstr>
      <vt:lpstr>ALEVIN</vt:lpstr>
      <vt:lpstr>INFANTIL</vt:lpstr>
      <vt:lpstr>CADETE</vt:lpstr>
      <vt:lpstr>JUVENIL </vt:lpstr>
      <vt:lpstr>SUB.21</vt:lpstr>
      <vt:lpstr>SENIOR</vt:lpstr>
      <vt:lpstr>VETE. 40</vt:lpstr>
      <vt:lpstr>VETE. 50</vt:lpstr>
      <vt:lpstr>VETE. 60</vt:lpstr>
      <vt:lpstr>VETE. 65</vt:lpstr>
      <vt:lpstr>VETE. 40 FE.</vt:lpstr>
      <vt:lpstr>VETE.50  FE.</vt:lpstr>
      <vt:lpstr>DISCAPACITADOS</vt:lpstr>
      <vt:lpstr>DB</vt:lpstr>
      <vt:lpstr>Hoja1</vt:lpstr>
      <vt:lpstr>IND_</vt:lpstr>
      <vt:lpstr>DB_</vt:lpstr>
      <vt:lpstr>EQ_</vt:lpstr>
      <vt:lpstr>fra</vt:lpstr>
      <vt:lpstr>ALEVIN!Área_de_impresión</vt:lpstr>
      <vt:lpstr>BENJAMIN!Área_de_impresión</vt:lpstr>
      <vt:lpstr>CADETE!Área_de_impresión</vt:lpstr>
      <vt:lpstr>CLUB!Área_de_impresión</vt:lpstr>
      <vt:lpstr>DISCAPACITADOS!Área_de_impresión</vt:lpstr>
      <vt:lpstr>INFANTIL!Área_de_impresión</vt:lpstr>
      <vt:lpstr>'JUVENIL '!Área_de_impresión</vt:lpstr>
      <vt:lpstr>SENIOR!Área_de_impresión</vt:lpstr>
      <vt:lpstr>SUB.21!Área_de_impresión</vt:lpstr>
      <vt:lpstr>'VETE. 40'!Área_de_impresión</vt:lpstr>
      <vt:lpstr>'VETE. 40 FE.'!Área_de_impresión</vt:lpstr>
      <vt:lpstr>'VETE. 50'!Área_de_impresión</vt:lpstr>
      <vt:lpstr>'VETE. 60'!Área_de_impresión</vt:lpstr>
      <vt:lpstr>'VETE. 65'!Área_de_impresión</vt:lpstr>
      <vt:lpstr>'VETE.50  FE.'!Área_de_impresión</vt:lpstr>
      <vt:lpstr>entrenadores</vt:lpstr>
      <vt:lpstr>jugadores</vt:lpstr>
    </vt:vector>
  </TitlesOfParts>
  <Manager>el mismo</Manager>
  <Company>R.F.E.T.M.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Circular 1 - anexos 3 y 4</dc:title>
  <dc:subject>Solicitud de licencias</dc:subject>
  <dc:creator>RCC</dc:creator>
  <cp:lastModifiedBy>Usuario</cp:lastModifiedBy>
  <cp:lastPrinted>2023-09-05T06:07:54Z</cp:lastPrinted>
  <dcterms:created xsi:type="dcterms:W3CDTF">2001-08-21T17:29:22Z</dcterms:created>
  <dcterms:modified xsi:type="dcterms:W3CDTF">2024-10-14T16:20:51Z</dcterms:modified>
</cp:coreProperties>
</file>